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hequeEspecial" sheetId="1" r:id="rId1"/>
    <sheet name="ListaDeFeriados" sheetId="2" state="hidden" r:id="rId2"/>
    <sheet name="Plan1" sheetId="3" state="hidden" r:id="rId3"/>
  </sheets>
  <definedNames>
    <definedName name="Feriados">ListaDeFeriados!$A$2:$A$65</definedName>
  </definedNames>
  <calcPr calcId="145621"/>
</workbook>
</file>

<file path=xl/calcChain.xml><?xml version="1.0" encoding="utf-8"?>
<calcChain xmlns="http://schemas.openxmlformats.org/spreadsheetml/2006/main">
  <c r="B36" i="2" l="1"/>
  <c r="B52" i="2"/>
  <c r="B20" i="2"/>
  <c r="B4" i="2"/>
  <c r="D11" i="1"/>
  <c r="H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D39" i="1" s="1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3" i="2"/>
  <c r="B2" i="2"/>
  <c r="G16" i="1" l="1"/>
  <c r="C14" i="1"/>
  <c r="H15" i="1"/>
  <c r="I15" i="1" s="1"/>
  <c r="H39" i="1"/>
  <c r="I39" i="1" s="1"/>
  <c r="H38" i="1"/>
  <c r="H37" i="1"/>
  <c r="I37" i="1" s="1"/>
  <c r="H36" i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I14" i="1"/>
  <c r="I38" i="1"/>
  <c r="I36" i="1"/>
  <c r="I28" i="1"/>
  <c r="D14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B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D40" i="1" l="1"/>
  <c r="H40" i="1"/>
  <c r="I40" i="1" s="1"/>
  <c r="B41" i="1"/>
  <c r="C40" i="1"/>
  <c r="D41" i="1" l="1"/>
  <c r="H41" i="1"/>
  <c r="I41" i="1" s="1"/>
  <c r="B42" i="1"/>
  <c r="C41" i="1"/>
  <c r="D42" i="1" l="1"/>
  <c r="H42" i="1"/>
  <c r="I42" i="1" s="1"/>
  <c r="G42" i="1"/>
  <c r="B43" i="1"/>
  <c r="C42" i="1"/>
  <c r="F4" i="1"/>
  <c r="G37" i="1" l="1"/>
  <c r="G33" i="1"/>
  <c r="G29" i="1"/>
  <c r="G25" i="1"/>
  <c r="G21" i="1"/>
  <c r="G17" i="1"/>
  <c r="G14" i="1"/>
  <c r="G36" i="1"/>
  <c r="G32" i="1"/>
  <c r="G28" i="1"/>
  <c r="G24" i="1"/>
  <c r="G20" i="1"/>
  <c r="G39" i="1"/>
  <c r="G35" i="1"/>
  <c r="G31" i="1"/>
  <c r="G27" i="1"/>
  <c r="G23" i="1"/>
  <c r="G19" i="1"/>
  <c r="G15" i="1"/>
  <c r="G38" i="1"/>
  <c r="G34" i="1"/>
  <c r="G30" i="1"/>
  <c r="G26" i="1"/>
  <c r="G22" i="1"/>
  <c r="G18" i="1"/>
  <c r="G40" i="1"/>
  <c r="G41" i="1"/>
  <c r="D43" i="1"/>
  <c r="H43" i="1"/>
  <c r="I43" i="1" s="1"/>
  <c r="G43" i="1"/>
  <c r="B44" i="1"/>
  <c r="C43" i="1"/>
  <c r="D44" i="1" l="1"/>
  <c r="H44" i="1"/>
  <c r="I44" i="1" s="1"/>
  <c r="H5" i="1" s="1"/>
  <c r="G44" i="1"/>
  <c r="H4" i="1" s="1"/>
  <c r="C44" i="1"/>
  <c r="H8" i="1"/>
  <c r="F3" i="1" s="1"/>
  <c r="F16" i="1" l="1"/>
  <c r="F20" i="1"/>
  <c r="F21" i="1"/>
  <c r="F22" i="1"/>
  <c r="F23" i="1"/>
  <c r="F44" i="1"/>
  <c r="F27" i="1"/>
  <c r="F34" i="1"/>
  <c r="F41" i="1"/>
  <c r="F14" i="1"/>
  <c r="F19" i="1"/>
  <c r="F26" i="1"/>
  <c r="F33" i="1"/>
  <c r="F40" i="1"/>
  <c r="F39" i="1"/>
  <c r="F15" i="1"/>
  <c r="F17" i="1"/>
  <c r="F18" i="1"/>
  <c r="F24" i="1"/>
  <c r="F25" i="1"/>
  <c r="F28" i="1"/>
  <c r="F29" i="1"/>
  <c r="F30" i="1"/>
  <c r="F31" i="1"/>
  <c r="F32" i="1"/>
  <c r="F35" i="1"/>
  <c r="F36" i="1"/>
  <c r="F37" i="1"/>
  <c r="F38" i="1"/>
  <c r="F42" i="1"/>
  <c r="F43" i="1"/>
  <c r="H3" i="1" l="1"/>
  <c r="H6" i="1" s="1"/>
</calcChain>
</file>

<file path=xl/comments1.xml><?xml version="1.0" encoding="utf-8"?>
<comments xmlns="http://schemas.openxmlformats.org/spreadsheetml/2006/main">
  <authors>
    <author>Autor</author>
  </authors>
  <commentList>
    <comment ref="E8" authorId="0">
      <text>
        <r>
          <rPr>
            <sz val="9"/>
            <color indexed="81"/>
            <rFont val="Tahoma"/>
            <family val="2"/>
          </rPr>
          <t xml:space="preserve">Informe o Mês de Análise.
Digite o MÊS e o ANO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Para saldo devedor digite o valor Negativo.
</t>
        </r>
      </text>
    </comment>
  </commentList>
</comments>
</file>

<file path=xl/sharedStrings.xml><?xml version="1.0" encoding="utf-8"?>
<sst xmlns="http://schemas.openxmlformats.org/spreadsheetml/2006/main" count="87" uniqueCount="38">
  <si>
    <t>Taxa IOF ADICIONAL</t>
  </si>
  <si>
    <t xml:space="preserve"> a cada novo aporte</t>
  </si>
  <si>
    <t>Confraternização</t>
  </si>
  <si>
    <t>Aniv. SP</t>
  </si>
  <si>
    <t>Carnaval</t>
  </si>
  <si>
    <t>Sexta-Feira Santa</t>
  </si>
  <si>
    <t>Tiradentes</t>
  </si>
  <si>
    <t>Dia do Trabalho</t>
  </si>
  <si>
    <t>Corpus Christi</t>
  </si>
  <si>
    <t>Revolução</t>
  </si>
  <si>
    <t>Independencia</t>
  </si>
  <si>
    <t>N.S.Aparecida</t>
  </si>
  <si>
    <t>Finados</t>
  </si>
  <si>
    <t>Proclam.Republica</t>
  </si>
  <si>
    <t>Natal</t>
  </si>
  <si>
    <t>Final de Ano</t>
  </si>
  <si>
    <t>Mês de análise</t>
  </si>
  <si>
    <t>Consciência Negra</t>
  </si>
  <si>
    <t>Data</t>
  </si>
  <si>
    <t>Dia Útil</t>
  </si>
  <si>
    <t>Sem.</t>
  </si>
  <si>
    <t>Juros Dia</t>
  </si>
  <si>
    <t>IOF Dia</t>
  </si>
  <si>
    <t>Base IOF Adicional</t>
  </si>
  <si>
    <t>IOF Adicional</t>
  </si>
  <si>
    <t>Valor Juros e IOF</t>
  </si>
  <si>
    <t>Dias no Mês</t>
  </si>
  <si>
    <t>CHEQUE ESPECIAL - CONTA GARANTIDA</t>
  </si>
  <si>
    <t xml:space="preserve">Saldo Mês Anterior </t>
  </si>
  <si>
    <t>Taxa IOF (ano)</t>
  </si>
  <si>
    <t>Tx. Convertida ao Dia</t>
  </si>
  <si>
    <t>Saldo no Final do Dia</t>
  </si>
  <si>
    <t>Obs.:</t>
  </si>
  <si>
    <r>
      <rPr>
        <b/>
        <sz val="11"/>
        <color theme="1"/>
        <rFont val="Calibri"/>
        <family val="2"/>
        <scheme val="minor"/>
      </rPr>
      <t>JUROS:</t>
    </r>
    <r>
      <rPr>
        <sz val="11"/>
        <color theme="1"/>
        <rFont val="Calibri"/>
        <family val="2"/>
        <scheme val="minor"/>
      </rPr>
      <t xml:space="preserve"> As taxas efetivas mês resultam da capitalização das taxas efetivas-dia pelo número de dias úteis existentes no intervalo de 30 dias corridos.</t>
    </r>
  </si>
  <si>
    <r>
      <rPr>
        <b/>
        <sz val="11"/>
        <color theme="1"/>
        <rFont val="Calibri"/>
        <family val="2"/>
        <scheme val="minor"/>
      </rPr>
      <t>IOF:</t>
    </r>
    <r>
      <rPr>
        <sz val="11"/>
        <color theme="1"/>
        <rFont val="Calibri"/>
        <family val="2"/>
        <scheme val="minor"/>
      </rPr>
      <t xml:space="preserve">  A Receita Federal, cobra atualmente (Abril-2013), 3% ao ano (0,0082% ao dia) de IOF-Imposto sobre Operações Financeiras  sobre o saldo devedor.
</t>
    </r>
    <r>
      <rPr>
        <b/>
        <sz val="11"/>
        <color theme="1"/>
        <rFont val="Calibri"/>
        <family val="2"/>
        <scheme val="minor"/>
      </rPr>
      <t xml:space="preserve">IOF ADICIONAL: </t>
    </r>
    <r>
      <rPr>
        <sz val="11"/>
        <color theme="1"/>
        <rFont val="Calibri"/>
        <family val="2"/>
        <scheme val="minor"/>
      </rPr>
      <t xml:space="preserve"> Além do IOF diário o correntista que recorre ao cheque especial paga 0,38% de IOF a cada vez que retirar dinheiro, não apenas na primeira vez em que entra no vermelho.  Isso por que é considerado que banco concede um novo empréstimo a cada no aporte.</t>
    </r>
  </si>
  <si>
    <t>Taxa Juros (mês)</t>
  </si>
  <si>
    <t>Lista de Feriados Bancários (São Paulo)</t>
  </si>
  <si>
    <t>Desenvolvido por: Marcelo Venske   -  marcelo@masterofficeconsult.com.br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</si>
</sst>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%"/>
    <numFmt numFmtId="165" formatCode="0.0000%"/>
    <numFmt numFmtId="166" formatCode="[$-416]mmmm\-yy;@"/>
    <numFmt numFmtId="167" formatCode="[$-416]dd\-mmm\-yy;@"/>
    <numFmt numFmtId="168" formatCode="_(* #,##0.00_);_(* \(#,##0.00\);_(* &quot;-&quot;??_);_(@_)"/>
    <numFmt numFmtId="169" formatCode="00\ &quot;dias úteis&quot;"/>
    <numFmt numFmtId="170" formatCode="_(* #,##0.00_);_(* \(#,##0.00\);_(* 0.00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rgb="FF002060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D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76">
    <xf numFmtId="0" fontId="0" fillId="0" borderId="0" xfId="0"/>
    <xf numFmtId="14" fontId="4" fillId="4" borderId="1" xfId="3" applyNumberFormat="1" applyFont="1" applyFill="1" applyBorder="1" applyAlignment="1" applyProtection="1">
      <alignment horizontal="center"/>
    </xf>
    <xf numFmtId="14" fontId="4" fillId="4" borderId="1" xfId="3" applyNumberFormat="1" applyFont="1" applyFill="1" applyBorder="1" applyAlignment="1" applyProtection="1">
      <alignment horizontal="left" indent="1"/>
    </xf>
    <xf numFmtId="0" fontId="5" fillId="4" borderId="1" xfId="4" applyFont="1" applyFill="1" applyBorder="1"/>
    <xf numFmtId="14" fontId="4" fillId="4" borderId="0" xfId="3" applyNumberFormat="1" applyFont="1" applyFill="1" applyBorder="1" applyAlignment="1" applyProtection="1">
      <alignment horizontal="center"/>
    </xf>
    <xf numFmtId="14" fontId="4" fillId="4" borderId="0" xfId="3" applyNumberFormat="1" applyFont="1" applyFill="1" applyBorder="1" applyAlignment="1" applyProtection="1">
      <alignment horizontal="left" indent="1"/>
    </xf>
    <xf numFmtId="0" fontId="5" fillId="4" borderId="0" xfId="4" applyFont="1" applyFill="1" applyBorder="1"/>
    <xf numFmtId="14" fontId="4" fillId="4" borderId="2" xfId="3" applyNumberFormat="1" applyFont="1" applyFill="1" applyBorder="1" applyAlignment="1" applyProtection="1">
      <alignment horizontal="center"/>
    </xf>
    <xf numFmtId="14" fontId="4" fillId="4" borderId="2" xfId="3" applyNumberFormat="1" applyFont="1" applyFill="1" applyBorder="1" applyAlignment="1" applyProtection="1">
      <alignment horizontal="left" indent="1"/>
    </xf>
    <xf numFmtId="0" fontId="5" fillId="4" borderId="2" xfId="4" applyFont="1" applyFill="1" applyBorder="1"/>
    <xf numFmtId="0" fontId="6" fillId="4" borderId="0" xfId="0" applyFont="1" applyFill="1"/>
    <xf numFmtId="0" fontId="0" fillId="4" borderId="0" xfId="0" applyFill="1"/>
    <xf numFmtId="0" fontId="2" fillId="0" borderId="0" xfId="0" applyFont="1" applyAlignment="1">
      <alignment horizontal="left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20" xfId="0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0" borderId="22" xfId="0" applyBorder="1" applyProtection="1">
      <protection hidden="1"/>
    </xf>
    <xf numFmtId="0" fontId="11" fillId="0" borderId="0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right" indent="1"/>
      <protection hidden="1"/>
    </xf>
    <xf numFmtId="164" fontId="8" fillId="8" borderId="11" xfId="0" applyNumberFormat="1" applyFont="1" applyFill="1" applyBorder="1" applyAlignment="1" applyProtection="1">
      <alignment vertical="center"/>
      <protection locked="0" hidden="1"/>
    </xf>
    <xf numFmtId="165" fontId="0" fillId="0" borderId="12" xfId="2" applyNumberFormat="1" applyFont="1" applyBorder="1" applyAlignment="1" applyProtection="1">
      <alignment horizontal="center" vertical="center"/>
      <protection hidden="1"/>
    </xf>
    <xf numFmtId="168" fontId="2" fillId="6" borderId="13" xfId="0" applyNumberFormat="1" applyFont="1" applyFill="1" applyBorder="1" applyAlignment="1" applyProtection="1">
      <alignment vertical="center"/>
      <protection hidden="1"/>
    </xf>
    <xf numFmtId="0" fontId="0" fillId="0" borderId="8" xfId="0" applyBorder="1" applyProtection="1"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164" fontId="8" fillId="8" borderId="14" xfId="0" applyNumberFormat="1" applyFont="1" applyFill="1" applyBorder="1" applyAlignment="1" applyProtection="1">
      <alignment vertical="center"/>
      <protection locked="0" hidden="1"/>
    </xf>
    <xf numFmtId="165" fontId="0" fillId="0" borderId="3" xfId="2" applyNumberFormat="1" applyFont="1" applyBorder="1" applyAlignment="1" applyProtection="1">
      <alignment horizontal="center" vertical="center"/>
      <protection hidden="1"/>
    </xf>
    <xf numFmtId="168" fontId="2" fillId="6" borderId="15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164" fontId="8" fillId="8" borderId="16" xfId="0" applyNumberFormat="1" applyFont="1" applyFill="1" applyBorder="1" applyAlignment="1" applyProtection="1">
      <alignment vertical="center"/>
      <protection locked="0" hidden="1"/>
    </xf>
    <xf numFmtId="0" fontId="0" fillId="0" borderId="34" xfId="0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68" fontId="2" fillId="6" borderId="17" xfId="0" applyNumberFormat="1" applyFont="1" applyFill="1" applyBorder="1" applyAlignment="1" applyProtection="1">
      <alignment vertical="center"/>
      <protection hidden="1"/>
    </xf>
    <xf numFmtId="168" fontId="8" fillId="6" borderId="10" xfId="0" applyNumberFormat="1" applyFont="1" applyFill="1" applyBorder="1" applyAlignment="1" applyProtection="1">
      <alignment vertical="center"/>
      <protection hidden="1"/>
    </xf>
    <xf numFmtId="0" fontId="0" fillId="0" borderId="7" xfId="0" applyBorder="1" applyProtection="1">
      <protection hidden="1"/>
    </xf>
    <xf numFmtId="168" fontId="0" fillId="0" borderId="0" xfId="0" applyNumberFormat="1" applyBorder="1" applyProtection="1">
      <protection hidden="1"/>
    </xf>
    <xf numFmtId="166" fontId="7" fillId="8" borderId="18" xfId="0" applyNumberFormat="1" applyFont="1" applyFill="1" applyBorder="1" applyAlignment="1" applyProtection="1">
      <alignment horizontal="center" vertical="center"/>
      <protection locked="0" hidden="1"/>
    </xf>
    <xf numFmtId="166" fontId="7" fillId="8" borderId="19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right"/>
      <protection hidden="1"/>
    </xf>
    <xf numFmtId="169" fontId="2" fillId="6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right"/>
      <protection hidden="1"/>
    </xf>
    <xf numFmtId="167" fontId="2" fillId="0" borderId="3" xfId="0" applyNumberFormat="1" applyFont="1" applyBorder="1" applyAlignment="1" applyProtection="1">
      <alignment horizontal="center"/>
      <protection hidden="1"/>
    </xf>
    <xf numFmtId="170" fontId="2" fillId="8" borderId="3" xfId="1" applyNumberFormat="1" applyFont="1" applyFill="1" applyBorder="1" applyProtection="1">
      <protection locked="0" hidden="1"/>
    </xf>
    <xf numFmtId="0" fontId="12" fillId="0" borderId="0" xfId="0" applyFont="1" applyAlignment="1" applyProtection="1">
      <alignment horizontal="left" indent="1"/>
      <protection hidden="1"/>
    </xf>
    <xf numFmtId="0" fontId="0" fillId="0" borderId="23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25" xfId="0" applyFont="1" applyFill="1" applyBorder="1" applyAlignment="1" applyProtection="1">
      <alignment horizontal="left" vertical="center" wrapText="1"/>
      <protection hidden="1"/>
    </xf>
    <xf numFmtId="0" fontId="8" fillId="3" borderId="25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167" fontId="2" fillId="0" borderId="30" xfId="0" applyNumberFormat="1" applyFont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170" fontId="2" fillId="8" borderId="26" xfId="1" applyNumberFormat="1" applyFont="1" applyFill="1" applyBorder="1" applyProtection="1">
      <protection locked="0" hidden="1"/>
    </xf>
    <xf numFmtId="168" fontId="0" fillId="5" borderId="26" xfId="1" applyNumberFormat="1" applyFont="1" applyFill="1" applyBorder="1" applyProtection="1">
      <protection hidden="1"/>
    </xf>
    <xf numFmtId="168" fontId="2" fillId="7" borderId="26" xfId="1" applyNumberFormat="1" applyFont="1" applyFill="1" applyBorder="1" applyProtection="1">
      <protection hidden="1"/>
    </xf>
    <xf numFmtId="168" fontId="0" fillId="5" borderId="31" xfId="1" applyNumberFormat="1" applyFont="1" applyFill="1" applyBorder="1" applyProtection="1"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167" fontId="2" fillId="0" borderId="32" xfId="0" applyNumberFormat="1" applyFont="1" applyBorder="1" applyAlignment="1" applyProtection="1">
      <alignment horizontal="center"/>
      <protection hidden="1"/>
    </xf>
    <xf numFmtId="0" fontId="0" fillId="0" borderId="27" xfId="0" applyBorder="1" applyProtection="1">
      <protection hidden="1"/>
    </xf>
    <xf numFmtId="170" fontId="0" fillId="8" borderId="27" xfId="1" applyNumberFormat="1" applyFont="1" applyFill="1" applyBorder="1" applyProtection="1">
      <protection locked="0" hidden="1"/>
    </xf>
    <xf numFmtId="168" fontId="0" fillId="5" borderId="27" xfId="1" applyNumberFormat="1" applyFont="1" applyFill="1" applyBorder="1" applyProtection="1">
      <protection hidden="1"/>
    </xf>
    <xf numFmtId="168" fontId="0" fillId="7" borderId="27" xfId="1" applyNumberFormat="1" applyFont="1" applyFill="1" applyBorder="1" applyProtection="1">
      <protection hidden="1"/>
    </xf>
    <xf numFmtId="168" fontId="0" fillId="5" borderId="33" xfId="1" applyNumberFormat="1" applyFont="1" applyFill="1" applyBorder="1" applyProtection="1">
      <protection hidden="1"/>
    </xf>
  </cellXfs>
  <cellStyles count="5">
    <cellStyle name="Normal" xfId="0" builtinId="0"/>
    <cellStyle name="Normal 2" xfId="4"/>
    <cellStyle name="Normal_EXEC28" xfId="3"/>
    <cellStyle name="Porcentagem" xfId="2" builtinId="5"/>
    <cellStyle name="Vírgula" xfId="1" builtinId="3"/>
  </cellStyles>
  <dxfs count="17">
    <dxf>
      <font>
        <color rgb="FFFF0000"/>
      </font>
    </dxf>
    <dxf>
      <font>
        <color theme="1" tint="0.499984740745262"/>
      </font>
      <border>
        <top style="thin">
          <color theme="1" tint="0.499984740745262"/>
        </top>
        <vertical/>
        <horizontal/>
      </border>
    </dxf>
    <dxf>
      <font>
        <color theme="1" tint="0.499984740745262"/>
      </font>
      <border>
        <bottom style="thin">
          <color theme="1" tint="0.499984740745262"/>
        </bottom>
        <vertical/>
        <horizontal/>
      </border>
    </dxf>
    <dxf>
      <font>
        <color theme="1" tint="0.499984740745262"/>
      </font>
      <border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rgb="FFFF0000"/>
      </font>
    </dxf>
    <dxf>
      <font>
        <color theme="1" tint="0.499984740745262"/>
      </font>
      <border>
        <top style="thin">
          <color theme="1" tint="0.499984740745262"/>
        </top>
        <vertical/>
        <horizontal/>
      </border>
    </dxf>
    <dxf>
      <font>
        <color theme="1" tint="0.499984740745262"/>
      </font>
      <border>
        <bottom style="thin">
          <color theme="1" tint="0.499984740745262"/>
        </bottom>
        <vertical/>
        <horizontal/>
      </border>
    </dxf>
    <dxf>
      <font>
        <color theme="1" tint="0.499984740745262"/>
      </font>
      <border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499984740745262"/>
      </font>
      <border>
        <top style="thin">
          <color theme="1" tint="0.499984740745262"/>
        </top>
        <vertical/>
        <horizontal/>
      </border>
    </dxf>
    <dxf>
      <font>
        <color theme="1" tint="0.499984740745262"/>
      </font>
      <border>
        <bottom style="thin">
          <color theme="1" tint="0.499984740745262"/>
        </bottom>
        <vertical/>
        <horizontal/>
      </border>
    </dxf>
    <dxf>
      <font>
        <color theme="1" tint="0.499984740745262"/>
      </font>
      <border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1" tint="0.499984740745262"/>
      </font>
      <border>
        <top style="thin">
          <color theme="1" tint="0.499984740745262"/>
        </top>
        <vertical/>
        <horizontal/>
      </border>
    </dxf>
    <dxf>
      <font>
        <color theme="1" tint="0.499984740745262"/>
      </font>
      <border>
        <bottom style="thin">
          <color theme="1" tint="0.499984740745262"/>
        </bottom>
        <vertical/>
        <horizontal/>
      </border>
    </dxf>
    <dxf>
      <font>
        <color theme="1" tint="0.499984740745262"/>
      </font>
      <border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Medium9"/>
  <colors>
    <mruColors>
      <color rgb="FFFFFFBD"/>
      <color rgb="FFFFFF97"/>
      <color rgb="FFF8FBD1"/>
      <color rgb="FFF2F8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4"/>
  <sheetViews>
    <sheetView showGridLines="0" tabSelected="1" zoomScale="90" zoomScaleNormal="90" workbookViewId="0">
      <selection activeCell="K16" sqref="K16"/>
    </sheetView>
  </sheetViews>
  <sheetFormatPr defaultRowHeight="15" x14ac:dyDescent="0.25"/>
  <cols>
    <col min="1" max="1" width="2.7109375" style="16" customWidth="1"/>
    <col min="2" max="2" width="11.85546875" style="16" customWidth="1"/>
    <col min="3" max="3" width="8" style="16" customWidth="1"/>
    <col min="4" max="4" width="10.28515625" style="16" customWidth="1"/>
    <col min="5" max="5" width="14.28515625" style="16" customWidth="1"/>
    <col min="6" max="9" width="12.7109375" style="16" customWidth="1"/>
    <col min="10" max="10" width="7" style="16" customWidth="1"/>
    <col min="11" max="11" width="66.7109375" style="16" customWidth="1"/>
    <col min="12" max="16384" width="9.140625" style="16"/>
  </cols>
  <sheetData>
    <row r="1" spans="2:11" ht="28.5" customHeight="1" x14ac:dyDescent="0.25">
      <c r="B1" s="13" t="s">
        <v>27</v>
      </c>
      <c r="C1" s="14"/>
      <c r="D1" s="14"/>
      <c r="E1" s="14"/>
      <c r="F1" s="14"/>
      <c r="G1" s="14"/>
      <c r="H1" s="14"/>
      <c r="I1" s="15"/>
      <c r="K1" s="17" t="s">
        <v>37</v>
      </c>
    </row>
    <row r="2" spans="2:11" ht="16.5" thickBot="1" x14ac:dyDescent="0.3">
      <c r="B2" s="18"/>
      <c r="C2" s="19"/>
      <c r="D2" s="19"/>
      <c r="E2" s="20"/>
      <c r="F2" s="21" t="s">
        <v>30</v>
      </c>
      <c r="G2" s="21"/>
      <c r="H2" s="22" t="s">
        <v>25</v>
      </c>
      <c r="I2" s="23"/>
      <c r="K2" s="24" t="s">
        <v>32</v>
      </c>
    </row>
    <row r="3" spans="2:11" ht="15.75" customHeight="1" x14ac:dyDescent="0.25">
      <c r="B3" s="25"/>
      <c r="C3" s="26"/>
      <c r="D3" s="27" t="s">
        <v>35</v>
      </c>
      <c r="E3" s="28">
        <v>8.3000000000000004E-2</v>
      </c>
      <c r="F3" s="29">
        <f>(1+E3)^(1/$H$8)-1</f>
        <v>3.4727538252834478E-3</v>
      </c>
      <c r="G3" s="29"/>
      <c r="H3" s="30">
        <f>SUM(F14:F44)</f>
        <v>0</v>
      </c>
      <c r="I3" s="31"/>
      <c r="K3" s="32" t="s">
        <v>34</v>
      </c>
    </row>
    <row r="4" spans="2:11" ht="15.75" x14ac:dyDescent="0.25">
      <c r="B4" s="25"/>
      <c r="C4" s="26"/>
      <c r="D4" s="27" t="s">
        <v>29</v>
      </c>
      <c r="E4" s="33">
        <v>0.03</v>
      </c>
      <c r="F4" s="34">
        <f>(1+E4)^(1/360)-1</f>
        <v>8.2111154940722741E-5</v>
      </c>
      <c r="G4" s="34"/>
      <c r="H4" s="35">
        <f>SUM(G14:G44)</f>
        <v>0</v>
      </c>
      <c r="I4" s="31"/>
      <c r="K4" s="36"/>
    </row>
    <row r="5" spans="2:11" ht="16.5" thickBot="1" x14ac:dyDescent="0.3">
      <c r="B5" s="25"/>
      <c r="C5" s="26"/>
      <c r="D5" s="27" t="s">
        <v>0</v>
      </c>
      <c r="E5" s="37">
        <v>3.8E-3</v>
      </c>
      <c r="F5" s="38" t="s">
        <v>1</v>
      </c>
      <c r="G5" s="39"/>
      <c r="H5" s="40">
        <f>SUM(I14:I44)</f>
        <v>0</v>
      </c>
      <c r="I5" s="31"/>
      <c r="K5" s="36"/>
    </row>
    <row r="6" spans="2:11" ht="15.75" thickBot="1" x14ac:dyDescent="0.3">
      <c r="B6" s="25"/>
      <c r="C6" s="26"/>
      <c r="D6" s="26"/>
      <c r="E6" s="26"/>
      <c r="F6" s="26"/>
      <c r="G6" s="26"/>
      <c r="H6" s="41">
        <f>SUM(H3:H5)</f>
        <v>0</v>
      </c>
      <c r="I6" s="31"/>
      <c r="K6" s="36"/>
    </row>
    <row r="7" spans="2:11" ht="15.75" thickBot="1" x14ac:dyDescent="0.3">
      <c r="B7" s="42"/>
      <c r="C7" s="26"/>
      <c r="D7" s="26"/>
      <c r="E7" s="26"/>
      <c r="F7" s="26"/>
      <c r="G7" s="26"/>
      <c r="H7" s="43"/>
      <c r="I7" s="31"/>
      <c r="K7" s="36"/>
    </row>
    <row r="8" spans="2:11" ht="16.5" thickBot="1" x14ac:dyDescent="0.3">
      <c r="B8" s="42"/>
      <c r="C8" s="26"/>
      <c r="D8" s="27" t="s">
        <v>16</v>
      </c>
      <c r="E8" s="44">
        <v>41548</v>
      </c>
      <c r="F8" s="45"/>
      <c r="G8" s="46" t="s">
        <v>26</v>
      </c>
      <c r="H8" s="47">
        <f>COUNTIFS(D14:D44,"Útil")</f>
        <v>23</v>
      </c>
      <c r="I8" s="31"/>
      <c r="K8" s="36"/>
    </row>
    <row r="9" spans="2:11" x14ac:dyDescent="0.25">
      <c r="B9" s="42"/>
      <c r="C9" s="26"/>
      <c r="D9" s="26"/>
      <c r="E9" s="26"/>
      <c r="F9" s="26"/>
      <c r="G9" s="26"/>
      <c r="H9" s="48"/>
      <c r="I9" s="31"/>
      <c r="K9" s="36"/>
    </row>
    <row r="10" spans="2:11" x14ac:dyDescent="0.25">
      <c r="B10" s="42"/>
      <c r="C10" s="26"/>
      <c r="D10" s="26"/>
      <c r="E10" s="26"/>
      <c r="F10" s="26"/>
      <c r="G10" s="26"/>
      <c r="H10" s="26"/>
      <c r="I10" s="31"/>
      <c r="K10" s="36"/>
    </row>
    <row r="11" spans="2:11" ht="15.75" x14ac:dyDescent="0.25">
      <c r="B11" s="25"/>
      <c r="C11" s="49" t="s">
        <v>28</v>
      </c>
      <c r="D11" s="50">
        <f>E8-1</f>
        <v>41547</v>
      </c>
      <c r="E11" s="51">
        <v>0</v>
      </c>
      <c r="F11" s="26"/>
      <c r="G11" s="26"/>
      <c r="H11" s="26"/>
      <c r="I11" s="31"/>
      <c r="K11" s="52"/>
    </row>
    <row r="12" spans="2:11" ht="9" customHeight="1" x14ac:dyDescent="0.25">
      <c r="B12" s="53"/>
      <c r="C12" s="54"/>
      <c r="D12" s="54"/>
      <c r="E12" s="54"/>
      <c r="F12" s="54"/>
      <c r="G12" s="54"/>
      <c r="H12" s="54"/>
      <c r="I12" s="55"/>
      <c r="K12" s="56" t="s">
        <v>33</v>
      </c>
    </row>
    <row r="13" spans="2:11" ht="31.5" customHeight="1" x14ac:dyDescent="0.25">
      <c r="B13" s="57" t="s">
        <v>18</v>
      </c>
      <c r="C13" s="58" t="s">
        <v>20</v>
      </c>
      <c r="D13" s="58" t="s">
        <v>19</v>
      </c>
      <c r="E13" s="59" t="s">
        <v>31</v>
      </c>
      <c r="F13" s="59" t="s">
        <v>21</v>
      </c>
      <c r="G13" s="59" t="s">
        <v>22</v>
      </c>
      <c r="H13" s="59" t="s">
        <v>23</v>
      </c>
      <c r="I13" s="60" t="s">
        <v>24</v>
      </c>
      <c r="K13" s="61"/>
    </row>
    <row r="14" spans="2:11" x14ac:dyDescent="0.25">
      <c r="B14" s="62">
        <f>E8</f>
        <v>41548</v>
      </c>
      <c r="C14" s="63" t="str">
        <f>PROPER(TEXT(B14,"DDD"))</f>
        <v>Ter</v>
      </c>
      <c r="D14" s="63" t="str">
        <f>IF(B14="","",IF(WEEKDAY(B14,2)&gt;=6,"Final Sem",IF(ISNA(MATCH(B14,ListaDeFeriados!$A$2:$A$134,0)),"Útil","Feriado")))</f>
        <v>Útil</v>
      </c>
      <c r="E14" s="64">
        <v>0</v>
      </c>
      <c r="F14" s="65">
        <f>IF(B14="","",IF(AND($E14&lt;=0,D14="Útil"),$E14*$F$3,0))</f>
        <v>0</v>
      </c>
      <c r="G14" s="65">
        <f>IF(B14="","",IF($E14&lt;=0,$E14*$F$4,0))</f>
        <v>0</v>
      </c>
      <c r="H14" s="66">
        <f>IF(E14&gt;=0,0,IF(AND(E14&lt;E11,E11&gt;=0),E14,IF(E14&lt;E11,E14-E11,0)))</f>
        <v>0</v>
      </c>
      <c r="I14" s="67">
        <f>IF(B14="","",H14*$E$5)</f>
        <v>0</v>
      </c>
      <c r="K14" s="68"/>
    </row>
    <row r="15" spans="2:11" x14ac:dyDescent="0.25">
      <c r="B15" s="62">
        <f>IF(B14="","",IF(MONTH(B14+1)=MONTH($E$8),B14+1,""))</f>
        <v>41549</v>
      </c>
      <c r="C15" s="63" t="str">
        <f t="shared" ref="C15:C44" si="0">PROPER(TEXT(B15,"DDD"))</f>
        <v>Qua</v>
      </c>
      <c r="D15" s="63" t="str">
        <f>IF(B15="","",IF(WEEKDAY(B15,2)&gt;=6,"Final Sem",IF(ISNA(MATCH(B15,ListaDeFeriados!$A$2:$A$134,0)),"Útil","Feriado")))</f>
        <v>Útil</v>
      </c>
      <c r="E15" s="64">
        <v>0</v>
      </c>
      <c r="F15" s="65">
        <f t="shared" ref="F15:F44" si="1">IF(B15="","",IF(AND($E15&lt;=0,D15="Útil"),$E15*$F$3,0))</f>
        <v>0</v>
      </c>
      <c r="G15" s="65">
        <f t="shared" ref="G15:G44" si="2">IF(B15="","",IF($E15&lt;=0,$E15*$F$4,0))</f>
        <v>0</v>
      </c>
      <c r="H15" s="66">
        <f>IF(B15="","",IF(E15&gt;=0,0,IF(AND(E15&lt;E14,E14&gt;=0),E15,IF(E15&lt;E14,E15-E14,0))))</f>
        <v>0</v>
      </c>
      <c r="I15" s="67">
        <f t="shared" ref="I15:I44" si="3">IF(B15="","",H15*$E$5)</f>
        <v>0</v>
      </c>
      <c r="K15" s="69"/>
    </row>
    <row r="16" spans="2:11" x14ac:dyDescent="0.25">
      <c r="B16" s="62">
        <f t="shared" ref="B16:B44" si="4">IF(B15="","",IF(MONTH(B15+1)=MONTH($E$8),B15+1,""))</f>
        <v>41550</v>
      </c>
      <c r="C16" s="63" t="str">
        <f t="shared" si="0"/>
        <v>Qui</v>
      </c>
      <c r="D16" s="63" t="str">
        <f>IF(B16="","",IF(WEEKDAY(B16,2)&gt;=6,"Final Sem",IF(ISNA(MATCH(B16,ListaDeFeriados!$A$2:$A$134,0)),"Útil","Feriado")))</f>
        <v>Útil</v>
      </c>
      <c r="E16" s="64">
        <v>0</v>
      </c>
      <c r="F16" s="65">
        <f t="shared" si="1"/>
        <v>0</v>
      </c>
      <c r="G16" s="65">
        <f t="shared" si="2"/>
        <v>0</v>
      </c>
      <c r="H16" s="66">
        <f t="shared" ref="H16:H44" si="5">IF(B16="","",IF(E16&gt;=0,0,IF(AND(E16&lt;E15,E15&gt;=0),E16,IF(E16&lt;E15,E16-E15,0))))</f>
        <v>0</v>
      </c>
      <c r="I16" s="67">
        <f t="shared" si="3"/>
        <v>0</v>
      </c>
      <c r="K16" s="69"/>
    </row>
    <row r="17" spans="2:11" x14ac:dyDescent="0.25">
      <c r="B17" s="62">
        <f t="shared" si="4"/>
        <v>41551</v>
      </c>
      <c r="C17" s="63" t="str">
        <f t="shared" si="0"/>
        <v>Sex</v>
      </c>
      <c r="D17" s="63" t="str">
        <f>IF(B17="","",IF(WEEKDAY(B17,2)&gt;=6,"Final Sem",IF(ISNA(MATCH(B17,ListaDeFeriados!$A$2:$A$134,0)),"Útil","Feriado")))</f>
        <v>Útil</v>
      </c>
      <c r="E17" s="64">
        <v>0</v>
      </c>
      <c r="F17" s="65">
        <f t="shared" si="1"/>
        <v>0</v>
      </c>
      <c r="G17" s="65">
        <f t="shared" si="2"/>
        <v>0</v>
      </c>
      <c r="H17" s="66">
        <f t="shared" si="5"/>
        <v>0</v>
      </c>
      <c r="I17" s="67">
        <f t="shared" si="3"/>
        <v>0</v>
      </c>
      <c r="K17" s="69"/>
    </row>
    <row r="18" spans="2:11" x14ac:dyDescent="0.25">
      <c r="B18" s="62">
        <f t="shared" si="4"/>
        <v>41552</v>
      </c>
      <c r="C18" s="63" t="str">
        <f t="shared" si="0"/>
        <v>Sáb</v>
      </c>
      <c r="D18" s="63" t="str">
        <f>IF(B18="","",IF(WEEKDAY(B18,2)&gt;=6,"Final Sem",IF(ISNA(MATCH(B18,ListaDeFeriados!$A$2:$A$134,0)),"Útil","Feriado")))</f>
        <v>Final Sem</v>
      </c>
      <c r="E18" s="64">
        <v>0</v>
      </c>
      <c r="F18" s="65">
        <f t="shared" si="1"/>
        <v>0</v>
      </c>
      <c r="G18" s="65">
        <f t="shared" si="2"/>
        <v>0</v>
      </c>
      <c r="H18" s="66">
        <f t="shared" si="5"/>
        <v>0</v>
      </c>
      <c r="I18" s="67">
        <f t="shared" si="3"/>
        <v>0</v>
      </c>
      <c r="K18" s="69"/>
    </row>
    <row r="19" spans="2:11" x14ac:dyDescent="0.25">
      <c r="B19" s="62">
        <f t="shared" si="4"/>
        <v>41553</v>
      </c>
      <c r="C19" s="63" t="str">
        <f t="shared" si="0"/>
        <v>Dom</v>
      </c>
      <c r="D19" s="63" t="str">
        <f>IF(B19="","",IF(WEEKDAY(B19,2)&gt;=6,"Final Sem",IF(ISNA(MATCH(B19,ListaDeFeriados!$A$2:$A$134,0)),"Útil","Feriado")))</f>
        <v>Final Sem</v>
      </c>
      <c r="E19" s="64">
        <v>0</v>
      </c>
      <c r="F19" s="65">
        <f t="shared" si="1"/>
        <v>0</v>
      </c>
      <c r="G19" s="65">
        <f t="shared" si="2"/>
        <v>0</v>
      </c>
      <c r="H19" s="66">
        <f t="shared" si="5"/>
        <v>0</v>
      </c>
      <c r="I19" s="67">
        <f t="shared" si="3"/>
        <v>0</v>
      </c>
      <c r="K19" s="69"/>
    </row>
    <row r="20" spans="2:11" x14ac:dyDescent="0.25">
      <c r="B20" s="62">
        <f t="shared" si="4"/>
        <v>41554</v>
      </c>
      <c r="C20" s="63" t="str">
        <f t="shared" si="0"/>
        <v>Seg</v>
      </c>
      <c r="D20" s="63" t="str">
        <f>IF(B20="","",IF(WEEKDAY(B20,2)&gt;=6,"Final Sem",IF(ISNA(MATCH(B20,ListaDeFeriados!$A$2:$A$134,0)),"Útil","Feriado")))</f>
        <v>Útil</v>
      </c>
      <c r="E20" s="64">
        <v>0</v>
      </c>
      <c r="F20" s="65">
        <f t="shared" si="1"/>
        <v>0</v>
      </c>
      <c r="G20" s="65">
        <f t="shared" si="2"/>
        <v>0</v>
      </c>
      <c r="H20" s="66">
        <f t="shared" si="5"/>
        <v>0</v>
      </c>
      <c r="I20" s="67">
        <f t="shared" si="3"/>
        <v>0</v>
      </c>
      <c r="K20" s="69"/>
    </row>
    <row r="21" spans="2:11" x14ac:dyDescent="0.25">
      <c r="B21" s="62">
        <f t="shared" si="4"/>
        <v>41555</v>
      </c>
      <c r="C21" s="63" t="str">
        <f t="shared" si="0"/>
        <v>Ter</v>
      </c>
      <c r="D21" s="63" t="str">
        <f>IF(B21="","",IF(WEEKDAY(B21,2)&gt;=6,"Final Sem",IF(ISNA(MATCH(B21,ListaDeFeriados!$A$2:$A$134,0)),"Útil","Feriado")))</f>
        <v>Útil</v>
      </c>
      <c r="E21" s="64">
        <v>0</v>
      </c>
      <c r="F21" s="65">
        <f t="shared" si="1"/>
        <v>0</v>
      </c>
      <c r="G21" s="65">
        <f t="shared" si="2"/>
        <v>0</v>
      </c>
      <c r="H21" s="66">
        <f t="shared" si="5"/>
        <v>0</v>
      </c>
      <c r="I21" s="67">
        <f t="shared" si="3"/>
        <v>0</v>
      </c>
      <c r="K21" s="69"/>
    </row>
    <row r="22" spans="2:11" x14ac:dyDescent="0.25">
      <c r="B22" s="62">
        <f t="shared" si="4"/>
        <v>41556</v>
      </c>
      <c r="C22" s="63" t="str">
        <f t="shared" si="0"/>
        <v>Qua</v>
      </c>
      <c r="D22" s="63" t="str">
        <f>IF(B22="","",IF(WEEKDAY(B22,2)&gt;=6,"Final Sem",IF(ISNA(MATCH(B22,ListaDeFeriados!$A$2:$A$134,0)),"Útil","Feriado")))</f>
        <v>Útil</v>
      </c>
      <c r="E22" s="64">
        <v>0</v>
      </c>
      <c r="F22" s="65">
        <f t="shared" si="1"/>
        <v>0</v>
      </c>
      <c r="G22" s="65">
        <f t="shared" si="2"/>
        <v>0</v>
      </c>
      <c r="H22" s="66">
        <f t="shared" si="5"/>
        <v>0</v>
      </c>
      <c r="I22" s="67">
        <f t="shared" si="3"/>
        <v>0</v>
      </c>
    </row>
    <row r="23" spans="2:11" x14ac:dyDescent="0.25">
      <c r="B23" s="62">
        <f t="shared" si="4"/>
        <v>41557</v>
      </c>
      <c r="C23" s="63" t="str">
        <f t="shared" si="0"/>
        <v>Qui</v>
      </c>
      <c r="D23" s="63" t="str">
        <f>IF(B23="","",IF(WEEKDAY(B23,2)&gt;=6,"Final Sem",IF(ISNA(MATCH(B23,ListaDeFeriados!$A$2:$A$134,0)),"Útil","Feriado")))</f>
        <v>Útil</v>
      </c>
      <c r="E23" s="64">
        <v>0</v>
      </c>
      <c r="F23" s="65">
        <f t="shared" si="1"/>
        <v>0</v>
      </c>
      <c r="G23" s="65">
        <f t="shared" si="2"/>
        <v>0</v>
      </c>
      <c r="H23" s="66">
        <f t="shared" si="5"/>
        <v>0</v>
      </c>
      <c r="I23" s="67">
        <f t="shared" si="3"/>
        <v>0</v>
      </c>
    </row>
    <row r="24" spans="2:11" x14ac:dyDescent="0.25">
      <c r="B24" s="62">
        <f t="shared" si="4"/>
        <v>41558</v>
      </c>
      <c r="C24" s="63" t="str">
        <f t="shared" si="0"/>
        <v>Sex</v>
      </c>
      <c r="D24" s="63" t="str">
        <f>IF(B24="","",IF(WEEKDAY(B24,2)&gt;=6,"Final Sem",IF(ISNA(MATCH(B24,ListaDeFeriados!$A$2:$A$134,0)),"Útil","Feriado")))</f>
        <v>Útil</v>
      </c>
      <c r="E24" s="64">
        <v>0</v>
      </c>
      <c r="F24" s="65">
        <f t="shared" si="1"/>
        <v>0</v>
      </c>
      <c r="G24" s="65">
        <f t="shared" si="2"/>
        <v>0</v>
      </c>
      <c r="H24" s="66">
        <f t="shared" si="5"/>
        <v>0</v>
      </c>
      <c r="I24" s="67">
        <f t="shared" si="3"/>
        <v>0</v>
      </c>
    </row>
    <row r="25" spans="2:11" x14ac:dyDescent="0.25">
      <c r="B25" s="62">
        <f t="shared" si="4"/>
        <v>41559</v>
      </c>
      <c r="C25" s="63" t="str">
        <f t="shared" si="0"/>
        <v>Sáb</v>
      </c>
      <c r="D25" s="63" t="str">
        <f>IF(B25="","",IF(WEEKDAY(B25,2)&gt;=6,"Final Sem",IF(ISNA(MATCH(B25,ListaDeFeriados!$A$2:$A$134,0)),"Útil","Feriado")))</f>
        <v>Final Sem</v>
      </c>
      <c r="E25" s="64">
        <v>0</v>
      </c>
      <c r="F25" s="65">
        <f t="shared" si="1"/>
        <v>0</v>
      </c>
      <c r="G25" s="65">
        <f t="shared" si="2"/>
        <v>0</v>
      </c>
      <c r="H25" s="66">
        <f t="shared" si="5"/>
        <v>0</v>
      </c>
      <c r="I25" s="67">
        <f t="shared" si="3"/>
        <v>0</v>
      </c>
    </row>
    <row r="26" spans="2:11" x14ac:dyDescent="0.25">
      <c r="B26" s="62">
        <f t="shared" si="4"/>
        <v>41560</v>
      </c>
      <c r="C26" s="63" t="str">
        <f t="shared" si="0"/>
        <v>Dom</v>
      </c>
      <c r="D26" s="63" t="str">
        <f>IF(B26="","",IF(WEEKDAY(B26,2)&gt;=6,"Final Sem",IF(ISNA(MATCH(B26,ListaDeFeriados!$A$2:$A$134,0)),"Útil","Feriado")))</f>
        <v>Final Sem</v>
      </c>
      <c r="E26" s="64">
        <v>0</v>
      </c>
      <c r="F26" s="65">
        <f t="shared" si="1"/>
        <v>0</v>
      </c>
      <c r="G26" s="65">
        <f t="shared" si="2"/>
        <v>0</v>
      </c>
      <c r="H26" s="66">
        <f t="shared" si="5"/>
        <v>0</v>
      </c>
      <c r="I26" s="67">
        <f t="shared" si="3"/>
        <v>0</v>
      </c>
    </row>
    <row r="27" spans="2:11" x14ac:dyDescent="0.25">
      <c r="B27" s="62">
        <f t="shared" si="4"/>
        <v>41561</v>
      </c>
      <c r="C27" s="63" t="str">
        <f t="shared" si="0"/>
        <v>Seg</v>
      </c>
      <c r="D27" s="63" t="str">
        <f>IF(B27="","",IF(WEEKDAY(B27,2)&gt;=6,"Final Sem",IF(ISNA(MATCH(B27,ListaDeFeriados!$A$2:$A$134,0)),"Útil","Feriado")))</f>
        <v>Útil</v>
      </c>
      <c r="E27" s="64">
        <v>0</v>
      </c>
      <c r="F27" s="65">
        <f t="shared" si="1"/>
        <v>0</v>
      </c>
      <c r="G27" s="65">
        <f t="shared" si="2"/>
        <v>0</v>
      </c>
      <c r="H27" s="66">
        <f t="shared" si="5"/>
        <v>0</v>
      </c>
      <c r="I27" s="67">
        <f t="shared" si="3"/>
        <v>0</v>
      </c>
    </row>
    <row r="28" spans="2:11" x14ac:dyDescent="0.25">
      <c r="B28" s="62">
        <f t="shared" si="4"/>
        <v>41562</v>
      </c>
      <c r="C28" s="63" t="str">
        <f t="shared" si="0"/>
        <v>Ter</v>
      </c>
      <c r="D28" s="63" t="str">
        <f>IF(B28="","",IF(WEEKDAY(B28,2)&gt;=6,"Final Sem",IF(ISNA(MATCH(B28,ListaDeFeriados!$A$2:$A$134,0)),"Útil","Feriado")))</f>
        <v>Útil</v>
      </c>
      <c r="E28" s="64">
        <v>0</v>
      </c>
      <c r="F28" s="65">
        <f t="shared" si="1"/>
        <v>0</v>
      </c>
      <c r="G28" s="65">
        <f t="shared" si="2"/>
        <v>0</v>
      </c>
      <c r="H28" s="66">
        <f t="shared" si="5"/>
        <v>0</v>
      </c>
      <c r="I28" s="67">
        <f t="shared" si="3"/>
        <v>0</v>
      </c>
    </row>
    <row r="29" spans="2:11" x14ac:dyDescent="0.25">
      <c r="B29" s="62">
        <f t="shared" si="4"/>
        <v>41563</v>
      </c>
      <c r="C29" s="63" t="str">
        <f t="shared" si="0"/>
        <v>Qua</v>
      </c>
      <c r="D29" s="63" t="str">
        <f>IF(B29="","",IF(WEEKDAY(B29,2)&gt;=6,"Final Sem",IF(ISNA(MATCH(B29,ListaDeFeriados!$A$2:$A$134,0)),"Útil","Feriado")))</f>
        <v>Útil</v>
      </c>
      <c r="E29" s="64">
        <v>0</v>
      </c>
      <c r="F29" s="65">
        <f t="shared" si="1"/>
        <v>0</v>
      </c>
      <c r="G29" s="65">
        <f t="shared" si="2"/>
        <v>0</v>
      </c>
      <c r="H29" s="66">
        <f t="shared" si="5"/>
        <v>0</v>
      </c>
      <c r="I29" s="67">
        <f t="shared" si="3"/>
        <v>0</v>
      </c>
    </row>
    <row r="30" spans="2:11" x14ac:dyDescent="0.25">
      <c r="B30" s="62">
        <f t="shared" si="4"/>
        <v>41564</v>
      </c>
      <c r="C30" s="63" t="str">
        <f t="shared" si="0"/>
        <v>Qui</v>
      </c>
      <c r="D30" s="63" t="str">
        <f>IF(B30="","",IF(WEEKDAY(B30,2)&gt;=6,"Final Sem",IF(ISNA(MATCH(B30,ListaDeFeriados!$A$2:$A$134,0)),"Útil","Feriado")))</f>
        <v>Útil</v>
      </c>
      <c r="E30" s="64">
        <v>0</v>
      </c>
      <c r="F30" s="65">
        <f t="shared" si="1"/>
        <v>0</v>
      </c>
      <c r="G30" s="65">
        <f t="shared" si="2"/>
        <v>0</v>
      </c>
      <c r="H30" s="66">
        <f t="shared" si="5"/>
        <v>0</v>
      </c>
      <c r="I30" s="67">
        <f t="shared" si="3"/>
        <v>0</v>
      </c>
    </row>
    <row r="31" spans="2:11" x14ac:dyDescent="0.25">
      <c r="B31" s="62">
        <f t="shared" si="4"/>
        <v>41565</v>
      </c>
      <c r="C31" s="63" t="str">
        <f t="shared" si="0"/>
        <v>Sex</v>
      </c>
      <c r="D31" s="63" t="str">
        <f>IF(B31="","",IF(WEEKDAY(B31,2)&gt;=6,"Final Sem",IF(ISNA(MATCH(B31,ListaDeFeriados!$A$2:$A$134,0)),"Útil","Feriado")))</f>
        <v>Útil</v>
      </c>
      <c r="E31" s="64">
        <v>0</v>
      </c>
      <c r="F31" s="65">
        <f t="shared" si="1"/>
        <v>0</v>
      </c>
      <c r="G31" s="65">
        <f t="shared" si="2"/>
        <v>0</v>
      </c>
      <c r="H31" s="66">
        <f t="shared" si="5"/>
        <v>0</v>
      </c>
      <c r="I31" s="67">
        <f t="shared" si="3"/>
        <v>0</v>
      </c>
    </row>
    <row r="32" spans="2:11" x14ac:dyDescent="0.25">
      <c r="B32" s="62">
        <f t="shared" si="4"/>
        <v>41566</v>
      </c>
      <c r="C32" s="63" t="str">
        <f t="shared" si="0"/>
        <v>Sáb</v>
      </c>
      <c r="D32" s="63" t="str">
        <f>IF(B32="","",IF(WEEKDAY(B32,2)&gt;=6,"Final Sem",IF(ISNA(MATCH(B32,ListaDeFeriados!$A$2:$A$134,0)),"Útil","Feriado")))</f>
        <v>Final Sem</v>
      </c>
      <c r="E32" s="64">
        <v>0</v>
      </c>
      <c r="F32" s="65">
        <f t="shared" si="1"/>
        <v>0</v>
      </c>
      <c r="G32" s="65">
        <f t="shared" si="2"/>
        <v>0</v>
      </c>
      <c r="H32" s="66">
        <f t="shared" si="5"/>
        <v>0</v>
      </c>
      <c r="I32" s="67">
        <f t="shared" si="3"/>
        <v>0</v>
      </c>
    </row>
    <row r="33" spans="2:9" x14ac:dyDescent="0.25">
      <c r="B33" s="62">
        <f t="shared" si="4"/>
        <v>41567</v>
      </c>
      <c r="C33" s="63" t="str">
        <f t="shared" si="0"/>
        <v>Dom</v>
      </c>
      <c r="D33" s="63" t="str">
        <f>IF(B33="","",IF(WEEKDAY(B33,2)&gt;=6,"Final Sem",IF(ISNA(MATCH(B33,ListaDeFeriados!$A$2:$A$134,0)),"Útil","Feriado")))</f>
        <v>Final Sem</v>
      </c>
      <c r="E33" s="64">
        <v>0</v>
      </c>
      <c r="F33" s="65">
        <f t="shared" si="1"/>
        <v>0</v>
      </c>
      <c r="G33" s="65">
        <f t="shared" si="2"/>
        <v>0</v>
      </c>
      <c r="H33" s="66">
        <f t="shared" si="5"/>
        <v>0</v>
      </c>
      <c r="I33" s="67">
        <f t="shared" si="3"/>
        <v>0</v>
      </c>
    </row>
    <row r="34" spans="2:9" x14ac:dyDescent="0.25">
      <c r="B34" s="62">
        <f t="shared" si="4"/>
        <v>41568</v>
      </c>
      <c r="C34" s="63" t="str">
        <f t="shared" si="0"/>
        <v>Seg</v>
      </c>
      <c r="D34" s="63" t="str">
        <f>IF(B34="","",IF(WEEKDAY(B34,2)&gt;=6,"Final Sem",IF(ISNA(MATCH(B34,ListaDeFeriados!$A$2:$A$134,0)),"Útil","Feriado")))</f>
        <v>Útil</v>
      </c>
      <c r="E34" s="64">
        <v>0</v>
      </c>
      <c r="F34" s="65">
        <f t="shared" si="1"/>
        <v>0</v>
      </c>
      <c r="G34" s="65">
        <f t="shared" si="2"/>
        <v>0</v>
      </c>
      <c r="H34" s="66">
        <f t="shared" si="5"/>
        <v>0</v>
      </c>
      <c r="I34" s="67">
        <f t="shared" si="3"/>
        <v>0</v>
      </c>
    </row>
    <row r="35" spans="2:9" x14ac:dyDescent="0.25">
      <c r="B35" s="62">
        <f t="shared" si="4"/>
        <v>41569</v>
      </c>
      <c r="C35" s="63" t="str">
        <f t="shared" si="0"/>
        <v>Ter</v>
      </c>
      <c r="D35" s="63" t="str">
        <f>IF(B35="","",IF(WEEKDAY(B35,2)&gt;=6,"Final Sem",IF(ISNA(MATCH(B35,ListaDeFeriados!$A$2:$A$134,0)),"Útil","Feriado")))</f>
        <v>Útil</v>
      </c>
      <c r="E35" s="64">
        <v>0</v>
      </c>
      <c r="F35" s="65">
        <f t="shared" si="1"/>
        <v>0</v>
      </c>
      <c r="G35" s="65">
        <f t="shared" si="2"/>
        <v>0</v>
      </c>
      <c r="H35" s="66">
        <f t="shared" si="5"/>
        <v>0</v>
      </c>
      <c r="I35" s="67">
        <f t="shared" si="3"/>
        <v>0</v>
      </c>
    </row>
    <row r="36" spans="2:9" x14ac:dyDescent="0.25">
      <c r="B36" s="62">
        <f t="shared" si="4"/>
        <v>41570</v>
      </c>
      <c r="C36" s="63" t="str">
        <f t="shared" si="0"/>
        <v>Qua</v>
      </c>
      <c r="D36" s="63" t="str">
        <f>IF(B36="","",IF(WEEKDAY(B36,2)&gt;=6,"Final Sem",IF(ISNA(MATCH(B36,ListaDeFeriados!$A$2:$A$134,0)),"Útil","Feriado")))</f>
        <v>Útil</v>
      </c>
      <c r="E36" s="64">
        <v>0</v>
      </c>
      <c r="F36" s="65">
        <f t="shared" si="1"/>
        <v>0</v>
      </c>
      <c r="G36" s="65">
        <f t="shared" si="2"/>
        <v>0</v>
      </c>
      <c r="H36" s="66">
        <f t="shared" si="5"/>
        <v>0</v>
      </c>
      <c r="I36" s="67">
        <f t="shared" si="3"/>
        <v>0</v>
      </c>
    </row>
    <row r="37" spans="2:9" x14ac:dyDescent="0.25">
      <c r="B37" s="62">
        <f t="shared" si="4"/>
        <v>41571</v>
      </c>
      <c r="C37" s="63" t="str">
        <f t="shared" si="0"/>
        <v>Qui</v>
      </c>
      <c r="D37" s="63" t="str">
        <f>IF(B37="","",IF(WEEKDAY(B37,2)&gt;=6,"Final Sem",IF(ISNA(MATCH(B37,ListaDeFeriados!$A$2:$A$134,0)),"Útil","Feriado")))</f>
        <v>Útil</v>
      </c>
      <c r="E37" s="64">
        <v>0</v>
      </c>
      <c r="F37" s="65">
        <f t="shared" si="1"/>
        <v>0</v>
      </c>
      <c r="G37" s="65">
        <f t="shared" si="2"/>
        <v>0</v>
      </c>
      <c r="H37" s="66">
        <f t="shared" si="5"/>
        <v>0</v>
      </c>
      <c r="I37" s="67">
        <f t="shared" si="3"/>
        <v>0</v>
      </c>
    </row>
    <row r="38" spans="2:9" x14ac:dyDescent="0.25">
      <c r="B38" s="62">
        <f t="shared" si="4"/>
        <v>41572</v>
      </c>
      <c r="C38" s="63" t="str">
        <f t="shared" si="0"/>
        <v>Sex</v>
      </c>
      <c r="D38" s="63" t="str">
        <f>IF(B38="","",IF(WEEKDAY(B38,2)&gt;=6,"Final Sem",IF(ISNA(MATCH(B38,ListaDeFeriados!$A$2:$A$134,0)),"Útil","Feriado")))</f>
        <v>Útil</v>
      </c>
      <c r="E38" s="64">
        <v>0</v>
      </c>
      <c r="F38" s="65">
        <f t="shared" si="1"/>
        <v>0</v>
      </c>
      <c r="G38" s="65">
        <f t="shared" si="2"/>
        <v>0</v>
      </c>
      <c r="H38" s="66">
        <f t="shared" si="5"/>
        <v>0</v>
      </c>
      <c r="I38" s="67">
        <f t="shared" si="3"/>
        <v>0</v>
      </c>
    </row>
    <row r="39" spans="2:9" x14ac:dyDescent="0.25">
      <c r="B39" s="62">
        <f t="shared" si="4"/>
        <v>41573</v>
      </c>
      <c r="C39" s="63" t="str">
        <f t="shared" si="0"/>
        <v>Sáb</v>
      </c>
      <c r="D39" s="63" t="str">
        <f>IF(B39="","",IF(WEEKDAY(B39,2)&gt;=6,"Final Sem",IF(ISNA(MATCH(B39,ListaDeFeriados!$A$2:$A$134,0)),"Útil","Feriado")))</f>
        <v>Final Sem</v>
      </c>
      <c r="E39" s="64">
        <v>0</v>
      </c>
      <c r="F39" s="65">
        <f t="shared" si="1"/>
        <v>0</v>
      </c>
      <c r="G39" s="65">
        <f t="shared" si="2"/>
        <v>0</v>
      </c>
      <c r="H39" s="66">
        <f t="shared" si="5"/>
        <v>0</v>
      </c>
      <c r="I39" s="67">
        <f t="shared" si="3"/>
        <v>0</v>
      </c>
    </row>
    <row r="40" spans="2:9" x14ac:dyDescent="0.25">
      <c r="B40" s="62">
        <f>IF(B39="","",IF(MONTH(B39+1)=MONTH($E$8),B39+1,""))</f>
        <v>41574</v>
      </c>
      <c r="C40" s="63" t="str">
        <f t="shared" si="0"/>
        <v>Dom</v>
      </c>
      <c r="D40" s="63" t="str">
        <f>IF(B40="","",IF(WEEKDAY(B40,2)&gt;=6,"Final Sem",IF(ISNA(MATCH(B40,ListaDeFeriados!$A$2:$A$134,0)),"Útil","Feriado")))</f>
        <v>Final Sem</v>
      </c>
      <c r="E40" s="64">
        <v>0</v>
      </c>
      <c r="F40" s="65">
        <f t="shared" si="1"/>
        <v>0</v>
      </c>
      <c r="G40" s="65">
        <f t="shared" si="2"/>
        <v>0</v>
      </c>
      <c r="H40" s="66">
        <f t="shared" si="5"/>
        <v>0</v>
      </c>
      <c r="I40" s="67">
        <f t="shared" si="3"/>
        <v>0</v>
      </c>
    </row>
    <row r="41" spans="2:9" x14ac:dyDescent="0.25">
      <c r="B41" s="62">
        <f t="shared" si="4"/>
        <v>41575</v>
      </c>
      <c r="C41" s="63" t="str">
        <f t="shared" si="0"/>
        <v>Seg</v>
      </c>
      <c r="D41" s="63" t="str">
        <f>IF(B41="","",IF(WEEKDAY(B41,2)&gt;=6,"Final Sem",IF(ISNA(MATCH(B41,ListaDeFeriados!$A$2:$A$134,0)),"Útil","Feriado")))</f>
        <v>Útil</v>
      </c>
      <c r="E41" s="64">
        <v>0</v>
      </c>
      <c r="F41" s="65">
        <f t="shared" si="1"/>
        <v>0</v>
      </c>
      <c r="G41" s="65">
        <f t="shared" si="2"/>
        <v>0</v>
      </c>
      <c r="H41" s="66">
        <f t="shared" si="5"/>
        <v>0</v>
      </c>
      <c r="I41" s="67">
        <f t="shared" si="3"/>
        <v>0</v>
      </c>
    </row>
    <row r="42" spans="2:9" x14ac:dyDescent="0.25">
      <c r="B42" s="62">
        <f t="shared" si="4"/>
        <v>41576</v>
      </c>
      <c r="C42" s="63" t="str">
        <f t="shared" si="0"/>
        <v>Ter</v>
      </c>
      <c r="D42" s="63" t="str">
        <f>IF(B42="","",IF(WEEKDAY(B42,2)&gt;=6,"Final Sem",IF(ISNA(MATCH(B42,ListaDeFeriados!$A$2:$A$134,0)),"Útil","Feriado")))</f>
        <v>Útil</v>
      </c>
      <c r="E42" s="64">
        <v>0</v>
      </c>
      <c r="F42" s="65">
        <f t="shared" si="1"/>
        <v>0</v>
      </c>
      <c r="G42" s="65">
        <f t="shared" si="2"/>
        <v>0</v>
      </c>
      <c r="H42" s="66">
        <f t="shared" si="5"/>
        <v>0</v>
      </c>
      <c r="I42" s="67">
        <f t="shared" si="3"/>
        <v>0</v>
      </c>
    </row>
    <row r="43" spans="2:9" x14ac:dyDescent="0.25">
      <c r="B43" s="62">
        <f t="shared" si="4"/>
        <v>41577</v>
      </c>
      <c r="C43" s="63" t="str">
        <f t="shared" si="0"/>
        <v>Qua</v>
      </c>
      <c r="D43" s="63" t="str">
        <f>IF(B43="","",IF(WEEKDAY(B43,2)&gt;=6,"Final Sem",IF(ISNA(MATCH(B43,ListaDeFeriados!$A$2:$A$134,0)),"Útil","Feriado")))</f>
        <v>Útil</v>
      </c>
      <c r="E43" s="64">
        <v>0</v>
      </c>
      <c r="F43" s="65">
        <f t="shared" si="1"/>
        <v>0</v>
      </c>
      <c r="G43" s="65">
        <f t="shared" si="2"/>
        <v>0</v>
      </c>
      <c r="H43" s="66">
        <f t="shared" si="5"/>
        <v>0</v>
      </c>
      <c r="I43" s="67">
        <f t="shared" si="3"/>
        <v>0</v>
      </c>
    </row>
    <row r="44" spans="2:9" x14ac:dyDescent="0.25">
      <c r="B44" s="70">
        <f t="shared" si="4"/>
        <v>41578</v>
      </c>
      <c r="C44" s="71" t="str">
        <f t="shared" si="0"/>
        <v>Qui</v>
      </c>
      <c r="D44" s="71" t="str">
        <f>IF(B44="","",IF(WEEKDAY(B44,2)&gt;=6,"Final Sem",IF(ISNA(MATCH(B44,ListaDeFeriados!$A$2:$A$134,0)),"Útil","Feriado")))</f>
        <v>Útil</v>
      </c>
      <c r="E44" s="72"/>
      <c r="F44" s="73">
        <f t="shared" si="1"/>
        <v>0</v>
      </c>
      <c r="G44" s="73">
        <f t="shared" si="2"/>
        <v>0</v>
      </c>
      <c r="H44" s="74">
        <f t="shared" si="5"/>
        <v>0</v>
      </c>
      <c r="I44" s="75">
        <f t="shared" si="3"/>
        <v>0</v>
      </c>
    </row>
  </sheetData>
  <sheetProtection password="C02A" sheet="1" objects="1" scenarios="1"/>
  <mergeCells count="8">
    <mergeCell ref="F2:G2"/>
    <mergeCell ref="B1:I1"/>
    <mergeCell ref="K12:K13"/>
    <mergeCell ref="K3:K10"/>
    <mergeCell ref="E8:F8"/>
    <mergeCell ref="F3:G3"/>
    <mergeCell ref="F4:G4"/>
    <mergeCell ref="F5:G5"/>
  </mergeCells>
  <conditionalFormatting sqref="B14:I44">
    <cfRule type="expression" dxfId="16" priority="11">
      <formula>$D14="Feriado"</formula>
    </cfRule>
    <cfRule type="expression" dxfId="15" priority="18">
      <formula>$C14="Dom"</formula>
    </cfRule>
    <cfRule type="expression" dxfId="14" priority="19">
      <formula>$C14="Sáb"</formula>
    </cfRule>
  </conditionalFormatting>
  <conditionalFormatting sqref="D11:E11">
    <cfRule type="expression" dxfId="13" priority="15">
      <formula>#REF!="Feriado"</formula>
    </cfRule>
    <cfRule type="expression" dxfId="12" priority="16">
      <formula>$C11="Dom"</formula>
    </cfRule>
    <cfRule type="expression" dxfId="11" priority="17">
      <formula>$C11="Sáb"</formula>
    </cfRule>
  </conditionalFormatting>
  <conditionalFormatting sqref="E14:E44">
    <cfRule type="cellIs" dxfId="10" priority="20" operator="lessThan">
      <formula>0</formula>
    </cfRule>
  </conditionalFormatting>
  <conditionalFormatting sqref="H14">
    <cfRule type="cellIs" dxfId="9" priority="10" operator="lessThan">
      <formula>0</formula>
    </cfRule>
  </conditionalFormatting>
  <conditionalFormatting sqref="H14:H44">
    <cfRule type="cellIs" dxfId="8" priority="9" operator="lessThan">
      <formula>0</formula>
    </cfRule>
  </conditionalFormatting>
  <conditionalFormatting sqref="E11">
    <cfRule type="expression" dxfId="7" priority="6">
      <formula>$D11="Feriado"</formula>
    </cfRule>
    <cfRule type="expression" dxfId="6" priority="7">
      <formula>$C11="Dom"</formula>
    </cfRule>
    <cfRule type="expression" dxfId="5" priority="8">
      <formula>$C11="Sáb"</formula>
    </cfRule>
  </conditionalFormatting>
  <conditionalFormatting sqref="E11">
    <cfRule type="cellIs" dxfId="4" priority="5" operator="lessThan">
      <formula>0</formula>
    </cfRule>
  </conditionalFormatting>
  <conditionalFormatting sqref="E11">
    <cfRule type="expression" dxfId="3" priority="2">
      <formula>$D11="Feriado"</formula>
    </cfRule>
    <cfRule type="expression" dxfId="2" priority="3">
      <formula>$C11="Dom"</formula>
    </cfRule>
    <cfRule type="expression" dxfId="1" priority="4">
      <formula>$C11="Sáb"</formula>
    </cfRule>
  </conditionalFormatting>
  <conditionalFormatting sqref="E11">
    <cfRule type="cellIs" dxfId="0" priority="1" operator="lessThan">
      <formula>0</formula>
    </cfRule>
  </conditionalFormatting>
  <dataValidations count="1">
    <dataValidation type="date" operator="greaterThanOrEqual" allowBlank="1" showInputMessage="1" showErrorMessage="1" errorTitle="DATA INVÁLIDA!!" error="Informe uma data a partir de 01/janerio/2012" sqref="E8:F8">
      <formula1>40909</formula1>
    </dataValidation>
  </dataValidations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zoomScale="90" zoomScaleNormal="90" workbookViewId="0">
      <selection activeCell="C16" sqref="C16"/>
    </sheetView>
  </sheetViews>
  <sheetFormatPr defaultRowHeight="15" x14ac:dyDescent="0.25"/>
  <cols>
    <col min="1" max="1" width="11.42578125" customWidth="1"/>
    <col min="3" max="3" width="17.85546875" customWidth="1"/>
  </cols>
  <sheetData>
    <row r="1" spans="1:3" x14ac:dyDescent="0.25">
      <c r="A1" s="12" t="s">
        <v>36</v>
      </c>
      <c r="B1" s="12"/>
      <c r="C1" s="12"/>
    </row>
    <row r="2" spans="1:3" x14ac:dyDescent="0.25">
      <c r="A2" s="1">
        <v>40909</v>
      </c>
      <c r="B2" s="2" t="str">
        <f>TEXT(A2,"ddd")</f>
        <v>dom</v>
      </c>
      <c r="C2" s="3" t="s">
        <v>2</v>
      </c>
    </row>
    <row r="3" spans="1:3" x14ac:dyDescent="0.25">
      <c r="A3" s="4">
        <v>40933</v>
      </c>
      <c r="B3" s="5" t="str">
        <f t="shared" ref="B3:B65" si="0">TEXT(A3,"ddd")</f>
        <v>qua</v>
      </c>
      <c r="C3" s="6" t="s">
        <v>3</v>
      </c>
    </row>
    <row r="4" spans="1:3" x14ac:dyDescent="0.25">
      <c r="A4" s="4">
        <v>40959</v>
      </c>
      <c r="B4" s="5" t="str">
        <f t="shared" ref="B4" si="1">TEXT(A4,"ddd")</f>
        <v>seg</v>
      </c>
      <c r="C4" s="6" t="s">
        <v>4</v>
      </c>
    </row>
    <row r="5" spans="1:3" x14ac:dyDescent="0.25">
      <c r="A5" s="4">
        <v>40960</v>
      </c>
      <c r="B5" s="5" t="str">
        <f t="shared" si="0"/>
        <v>ter</v>
      </c>
      <c r="C5" s="6" t="s">
        <v>4</v>
      </c>
    </row>
    <row r="6" spans="1:3" x14ac:dyDescent="0.25">
      <c r="A6" s="4">
        <v>41005</v>
      </c>
      <c r="B6" s="5" t="str">
        <f t="shared" si="0"/>
        <v>sex</v>
      </c>
      <c r="C6" s="6" t="s">
        <v>5</v>
      </c>
    </row>
    <row r="7" spans="1:3" x14ac:dyDescent="0.25">
      <c r="A7" s="4">
        <v>41020</v>
      </c>
      <c r="B7" s="5" t="str">
        <f t="shared" si="0"/>
        <v>sáb</v>
      </c>
      <c r="C7" s="6" t="s">
        <v>6</v>
      </c>
    </row>
    <row r="8" spans="1:3" x14ac:dyDescent="0.25">
      <c r="A8" s="4">
        <v>41030</v>
      </c>
      <c r="B8" s="5" t="str">
        <f t="shared" si="0"/>
        <v>ter</v>
      </c>
      <c r="C8" s="6" t="s">
        <v>7</v>
      </c>
    </row>
    <row r="9" spans="1:3" x14ac:dyDescent="0.25">
      <c r="A9" s="4">
        <v>41067</v>
      </c>
      <c r="B9" s="5" t="str">
        <f t="shared" si="0"/>
        <v>qui</v>
      </c>
      <c r="C9" s="6" t="s">
        <v>8</v>
      </c>
    </row>
    <row r="10" spans="1:3" x14ac:dyDescent="0.25">
      <c r="A10" s="4">
        <v>41099</v>
      </c>
      <c r="B10" s="5" t="str">
        <f t="shared" si="0"/>
        <v>seg</v>
      </c>
      <c r="C10" s="6" t="s">
        <v>9</v>
      </c>
    </row>
    <row r="11" spans="1:3" x14ac:dyDescent="0.25">
      <c r="A11" s="4">
        <v>41159</v>
      </c>
      <c r="B11" s="5" t="str">
        <f t="shared" si="0"/>
        <v>sex</v>
      </c>
      <c r="C11" s="6" t="s">
        <v>10</v>
      </c>
    </row>
    <row r="12" spans="1:3" x14ac:dyDescent="0.25">
      <c r="A12" s="4">
        <v>41194</v>
      </c>
      <c r="B12" s="5" t="str">
        <f t="shared" si="0"/>
        <v>sex</v>
      </c>
      <c r="C12" s="6" t="s">
        <v>11</v>
      </c>
    </row>
    <row r="13" spans="1:3" x14ac:dyDescent="0.25">
      <c r="A13" s="4">
        <v>41215</v>
      </c>
      <c r="B13" s="5" t="str">
        <f t="shared" si="0"/>
        <v>sex</v>
      </c>
      <c r="C13" s="6" t="s">
        <v>12</v>
      </c>
    </row>
    <row r="14" spans="1:3" x14ac:dyDescent="0.25">
      <c r="A14" s="4">
        <v>41228</v>
      </c>
      <c r="B14" s="5" t="str">
        <f t="shared" si="0"/>
        <v>qui</v>
      </c>
      <c r="C14" s="6" t="s">
        <v>13</v>
      </c>
    </row>
    <row r="15" spans="1:3" x14ac:dyDescent="0.25">
      <c r="A15" s="4">
        <v>41233</v>
      </c>
      <c r="B15" s="5" t="str">
        <f t="shared" si="0"/>
        <v>ter</v>
      </c>
      <c r="C15" s="6" t="s">
        <v>17</v>
      </c>
    </row>
    <row r="16" spans="1:3" x14ac:dyDescent="0.25">
      <c r="A16" s="4">
        <v>41268</v>
      </c>
      <c r="B16" s="5" t="str">
        <f t="shared" si="0"/>
        <v>ter</v>
      </c>
      <c r="C16" s="6" t="s">
        <v>14</v>
      </c>
    </row>
    <row r="17" spans="1:3" x14ac:dyDescent="0.25">
      <c r="A17" s="7">
        <v>41274</v>
      </c>
      <c r="B17" s="8" t="str">
        <f t="shared" si="0"/>
        <v>seg</v>
      </c>
      <c r="C17" s="9" t="s">
        <v>15</v>
      </c>
    </row>
    <row r="18" spans="1:3" x14ac:dyDescent="0.25">
      <c r="A18" s="1">
        <v>41275</v>
      </c>
      <c r="B18" s="2" t="str">
        <f t="shared" si="0"/>
        <v>ter</v>
      </c>
      <c r="C18" s="3" t="s">
        <v>2</v>
      </c>
    </row>
    <row r="19" spans="1:3" x14ac:dyDescent="0.25">
      <c r="A19" s="4">
        <v>41299</v>
      </c>
      <c r="B19" s="5" t="str">
        <f t="shared" si="0"/>
        <v>sex</v>
      </c>
      <c r="C19" s="6" t="s">
        <v>3</v>
      </c>
    </row>
    <row r="20" spans="1:3" x14ac:dyDescent="0.25">
      <c r="A20" s="4">
        <v>41316</v>
      </c>
      <c r="B20" s="5" t="str">
        <f t="shared" ref="B20" si="2">TEXT(A20,"ddd")</f>
        <v>seg</v>
      </c>
      <c r="C20" s="6" t="s">
        <v>4</v>
      </c>
    </row>
    <row r="21" spans="1:3" x14ac:dyDescent="0.25">
      <c r="A21" s="4">
        <v>41317</v>
      </c>
      <c r="B21" s="5" t="str">
        <f t="shared" si="0"/>
        <v>ter</v>
      </c>
      <c r="C21" s="6" t="s">
        <v>4</v>
      </c>
    </row>
    <row r="22" spans="1:3" x14ac:dyDescent="0.25">
      <c r="A22" s="4">
        <v>41385</v>
      </c>
      <c r="B22" s="5" t="str">
        <f t="shared" si="0"/>
        <v>dom</v>
      </c>
      <c r="C22" s="6" t="s">
        <v>6</v>
      </c>
    </row>
    <row r="23" spans="1:3" x14ac:dyDescent="0.25">
      <c r="A23" s="4">
        <v>41362</v>
      </c>
      <c r="B23" s="5" t="str">
        <f t="shared" si="0"/>
        <v>sex</v>
      </c>
      <c r="C23" s="6" t="s">
        <v>5</v>
      </c>
    </row>
    <row r="24" spans="1:3" x14ac:dyDescent="0.25">
      <c r="A24" s="4">
        <v>41395</v>
      </c>
      <c r="B24" s="5" t="str">
        <f t="shared" si="0"/>
        <v>qua</v>
      </c>
      <c r="C24" s="6" t="s">
        <v>7</v>
      </c>
    </row>
    <row r="25" spans="1:3" x14ac:dyDescent="0.25">
      <c r="A25" s="4">
        <v>41424</v>
      </c>
      <c r="B25" s="5" t="str">
        <f t="shared" si="0"/>
        <v>qui</v>
      </c>
      <c r="C25" s="6" t="s">
        <v>8</v>
      </c>
    </row>
    <row r="26" spans="1:3" x14ac:dyDescent="0.25">
      <c r="A26" s="4">
        <v>41464</v>
      </c>
      <c r="B26" s="5" t="str">
        <f t="shared" si="0"/>
        <v>ter</v>
      </c>
      <c r="C26" s="6" t="s">
        <v>9</v>
      </c>
    </row>
    <row r="27" spans="1:3" x14ac:dyDescent="0.25">
      <c r="A27" s="4">
        <v>41524</v>
      </c>
      <c r="B27" s="5" t="str">
        <f t="shared" si="0"/>
        <v>sáb</v>
      </c>
      <c r="C27" s="6" t="s">
        <v>10</v>
      </c>
    </row>
    <row r="28" spans="1:3" x14ac:dyDescent="0.25">
      <c r="A28" s="4">
        <v>41559</v>
      </c>
      <c r="B28" s="5" t="str">
        <f t="shared" si="0"/>
        <v>sáb</v>
      </c>
      <c r="C28" s="6" t="s">
        <v>11</v>
      </c>
    </row>
    <row r="29" spans="1:3" x14ac:dyDescent="0.25">
      <c r="A29" s="4">
        <v>41580</v>
      </c>
      <c r="B29" s="5" t="str">
        <f t="shared" si="0"/>
        <v>sáb</v>
      </c>
      <c r="C29" s="6" t="s">
        <v>12</v>
      </c>
    </row>
    <row r="30" spans="1:3" x14ac:dyDescent="0.25">
      <c r="A30" s="4">
        <v>41593</v>
      </c>
      <c r="B30" s="5" t="str">
        <f t="shared" si="0"/>
        <v>sex</v>
      </c>
      <c r="C30" s="6" t="s">
        <v>13</v>
      </c>
    </row>
    <row r="31" spans="1:3" x14ac:dyDescent="0.25">
      <c r="A31" s="4">
        <v>41598</v>
      </c>
      <c r="B31" s="5" t="str">
        <f t="shared" si="0"/>
        <v>qua</v>
      </c>
      <c r="C31" s="6" t="s">
        <v>17</v>
      </c>
    </row>
    <row r="32" spans="1:3" x14ac:dyDescent="0.25">
      <c r="A32" s="4">
        <v>41633</v>
      </c>
      <c r="B32" s="5" t="str">
        <f t="shared" si="0"/>
        <v>qua</v>
      </c>
      <c r="C32" s="6" t="s">
        <v>14</v>
      </c>
    </row>
    <row r="33" spans="1:3" x14ac:dyDescent="0.25">
      <c r="A33" s="7">
        <v>41639</v>
      </c>
      <c r="B33" s="8" t="str">
        <f t="shared" si="0"/>
        <v>ter</v>
      </c>
      <c r="C33" s="9" t="s">
        <v>15</v>
      </c>
    </row>
    <row r="34" spans="1:3" x14ac:dyDescent="0.25">
      <c r="A34" s="1">
        <v>41640</v>
      </c>
      <c r="B34" s="2" t="str">
        <f t="shared" si="0"/>
        <v>qua</v>
      </c>
      <c r="C34" s="3" t="s">
        <v>2</v>
      </c>
    </row>
    <row r="35" spans="1:3" x14ac:dyDescent="0.25">
      <c r="A35" s="4">
        <v>41664</v>
      </c>
      <c r="B35" s="5" t="str">
        <f t="shared" si="0"/>
        <v>sáb</v>
      </c>
      <c r="C35" s="6" t="s">
        <v>3</v>
      </c>
    </row>
    <row r="36" spans="1:3" x14ac:dyDescent="0.25">
      <c r="A36" s="4">
        <v>41701</v>
      </c>
      <c r="B36" s="5" t="str">
        <f t="shared" ref="B36" si="3">TEXT(A36,"ddd")</f>
        <v>seg</v>
      </c>
      <c r="C36" s="6" t="s">
        <v>4</v>
      </c>
    </row>
    <row r="37" spans="1:3" x14ac:dyDescent="0.25">
      <c r="A37" s="4">
        <v>41702</v>
      </c>
      <c r="B37" s="5" t="str">
        <f t="shared" si="0"/>
        <v>ter</v>
      </c>
      <c r="C37" s="6" t="s">
        <v>4</v>
      </c>
    </row>
    <row r="38" spans="1:3" x14ac:dyDescent="0.25">
      <c r="A38" s="4">
        <v>41750</v>
      </c>
      <c r="B38" s="5" t="str">
        <f t="shared" si="0"/>
        <v>seg</v>
      </c>
      <c r="C38" s="6" t="s">
        <v>6</v>
      </c>
    </row>
    <row r="39" spans="1:3" x14ac:dyDescent="0.25">
      <c r="A39" s="4">
        <v>41747</v>
      </c>
      <c r="B39" s="5" t="str">
        <f t="shared" si="0"/>
        <v>sex</v>
      </c>
      <c r="C39" s="6" t="s">
        <v>5</v>
      </c>
    </row>
    <row r="40" spans="1:3" x14ac:dyDescent="0.25">
      <c r="A40" s="4">
        <v>41760</v>
      </c>
      <c r="B40" s="5" t="str">
        <f t="shared" si="0"/>
        <v>qui</v>
      </c>
      <c r="C40" s="6" t="s">
        <v>7</v>
      </c>
    </row>
    <row r="41" spans="1:3" x14ac:dyDescent="0.25">
      <c r="A41" s="4">
        <v>41809</v>
      </c>
      <c r="B41" s="5" t="str">
        <f t="shared" si="0"/>
        <v>qui</v>
      </c>
      <c r="C41" s="6" t="s">
        <v>8</v>
      </c>
    </row>
    <row r="42" spans="1:3" x14ac:dyDescent="0.25">
      <c r="A42" s="4">
        <v>41829</v>
      </c>
      <c r="B42" s="5" t="str">
        <f t="shared" si="0"/>
        <v>qua</v>
      </c>
      <c r="C42" s="6" t="s">
        <v>9</v>
      </c>
    </row>
    <row r="43" spans="1:3" x14ac:dyDescent="0.25">
      <c r="A43" s="4">
        <v>41889</v>
      </c>
      <c r="B43" s="5" t="str">
        <f t="shared" si="0"/>
        <v>dom</v>
      </c>
      <c r="C43" s="6" t="s">
        <v>10</v>
      </c>
    </row>
    <row r="44" spans="1:3" x14ac:dyDescent="0.25">
      <c r="A44" s="4">
        <v>41924</v>
      </c>
      <c r="B44" s="5" t="str">
        <f t="shared" si="0"/>
        <v>dom</v>
      </c>
      <c r="C44" s="6" t="s">
        <v>11</v>
      </c>
    </row>
    <row r="45" spans="1:3" x14ac:dyDescent="0.25">
      <c r="A45" s="4">
        <v>41945</v>
      </c>
      <c r="B45" s="5" t="str">
        <f t="shared" si="0"/>
        <v>dom</v>
      </c>
      <c r="C45" s="6" t="s">
        <v>12</v>
      </c>
    </row>
    <row r="46" spans="1:3" x14ac:dyDescent="0.25">
      <c r="A46" s="4">
        <v>41958</v>
      </c>
      <c r="B46" s="5" t="str">
        <f t="shared" si="0"/>
        <v>sáb</v>
      </c>
      <c r="C46" s="6" t="s">
        <v>13</v>
      </c>
    </row>
    <row r="47" spans="1:3" x14ac:dyDescent="0.25">
      <c r="A47" s="4">
        <v>41963</v>
      </c>
      <c r="B47" s="5" t="str">
        <f t="shared" si="0"/>
        <v>qui</v>
      </c>
      <c r="C47" s="6" t="s">
        <v>17</v>
      </c>
    </row>
    <row r="48" spans="1:3" x14ac:dyDescent="0.25">
      <c r="A48" s="4">
        <v>41998</v>
      </c>
      <c r="B48" s="5" t="str">
        <f t="shared" si="0"/>
        <v>qui</v>
      </c>
      <c r="C48" s="6" t="s">
        <v>14</v>
      </c>
    </row>
    <row r="49" spans="1:3" x14ac:dyDescent="0.25">
      <c r="A49" s="7">
        <v>42004</v>
      </c>
      <c r="B49" s="8" t="str">
        <f t="shared" si="0"/>
        <v>qua</v>
      </c>
      <c r="C49" s="9" t="s">
        <v>15</v>
      </c>
    </row>
    <row r="50" spans="1:3" x14ac:dyDescent="0.25">
      <c r="A50" s="1">
        <v>42005</v>
      </c>
      <c r="B50" s="2" t="str">
        <f t="shared" si="0"/>
        <v>qui</v>
      </c>
      <c r="C50" s="3" t="s">
        <v>2</v>
      </c>
    </row>
    <row r="51" spans="1:3" x14ac:dyDescent="0.25">
      <c r="A51" s="4">
        <v>42029</v>
      </c>
      <c r="B51" s="5" t="str">
        <f t="shared" si="0"/>
        <v>dom</v>
      </c>
      <c r="C51" s="6" t="s">
        <v>3</v>
      </c>
    </row>
    <row r="52" spans="1:3" x14ac:dyDescent="0.25">
      <c r="A52" s="4">
        <v>42051</v>
      </c>
      <c r="B52" s="5" t="str">
        <f t="shared" ref="B52" si="4">TEXT(A52,"ddd")</f>
        <v>seg</v>
      </c>
      <c r="C52" s="6" t="s">
        <v>4</v>
      </c>
    </row>
    <row r="53" spans="1:3" x14ac:dyDescent="0.25">
      <c r="A53" s="4">
        <v>42052</v>
      </c>
      <c r="B53" s="5" t="str">
        <f t="shared" si="0"/>
        <v>ter</v>
      </c>
      <c r="C53" s="6" t="s">
        <v>4</v>
      </c>
    </row>
    <row r="54" spans="1:3" x14ac:dyDescent="0.25">
      <c r="A54" s="4">
        <v>42115</v>
      </c>
      <c r="B54" s="5" t="str">
        <f t="shared" si="0"/>
        <v>ter</v>
      </c>
      <c r="C54" s="6" t="s">
        <v>6</v>
      </c>
    </row>
    <row r="55" spans="1:3" x14ac:dyDescent="0.25">
      <c r="A55" s="4">
        <v>42097</v>
      </c>
      <c r="B55" s="5" t="str">
        <f t="shared" si="0"/>
        <v>sex</v>
      </c>
      <c r="C55" s="6" t="s">
        <v>5</v>
      </c>
    </row>
    <row r="56" spans="1:3" x14ac:dyDescent="0.25">
      <c r="A56" s="4">
        <v>42125</v>
      </c>
      <c r="B56" s="5" t="str">
        <f t="shared" si="0"/>
        <v>sex</v>
      </c>
      <c r="C56" s="6" t="s">
        <v>7</v>
      </c>
    </row>
    <row r="57" spans="1:3" x14ac:dyDescent="0.25">
      <c r="A57" s="4">
        <v>42159</v>
      </c>
      <c r="B57" s="5" t="str">
        <f t="shared" si="0"/>
        <v>qui</v>
      </c>
      <c r="C57" s="6" t="s">
        <v>8</v>
      </c>
    </row>
    <row r="58" spans="1:3" x14ac:dyDescent="0.25">
      <c r="A58" s="4">
        <v>42194</v>
      </c>
      <c r="B58" s="5" t="str">
        <f t="shared" si="0"/>
        <v>qui</v>
      </c>
      <c r="C58" s="6" t="s">
        <v>9</v>
      </c>
    </row>
    <row r="59" spans="1:3" x14ac:dyDescent="0.25">
      <c r="A59" s="4">
        <v>42254</v>
      </c>
      <c r="B59" s="5" t="str">
        <f t="shared" si="0"/>
        <v>seg</v>
      </c>
      <c r="C59" s="6" t="s">
        <v>10</v>
      </c>
    </row>
    <row r="60" spans="1:3" x14ac:dyDescent="0.25">
      <c r="A60" s="4">
        <v>42289</v>
      </c>
      <c r="B60" s="5" t="str">
        <f t="shared" si="0"/>
        <v>seg</v>
      </c>
      <c r="C60" s="6" t="s">
        <v>11</v>
      </c>
    </row>
    <row r="61" spans="1:3" x14ac:dyDescent="0.25">
      <c r="A61" s="4">
        <v>42310</v>
      </c>
      <c r="B61" s="5" t="str">
        <f t="shared" si="0"/>
        <v>seg</v>
      </c>
      <c r="C61" s="6" t="s">
        <v>12</v>
      </c>
    </row>
    <row r="62" spans="1:3" x14ac:dyDescent="0.25">
      <c r="A62" s="4">
        <v>42323</v>
      </c>
      <c r="B62" s="5" t="str">
        <f t="shared" si="0"/>
        <v>dom</v>
      </c>
      <c r="C62" s="6" t="s">
        <v>13</v>
      </c>
    </row>
    <row r="63" spans="1:3" x14ac:dyDescent="0.25">
      <c r="A63" s="4">
        <v>42328</v>
      </c>
      <c r="B63" s="5" t="str">
        <f t="shared" si="0"/>
        <v>sex</v>
      </c>
      <c r="C63" s="6" t="s">
        <v>17</v>
      </c>
    </row>
    <row r="64" spans="1:3" x14ac:dyDescent="0.25">
      <c r="A64" s="4">
        <v>42363</v>
      </c>
      <c r="B64" s="5" t="str">
        <f t="shared" si="0"/>
        <v>sex</v>
      </c>
      <c r="C64" s="6" t="s">
        <v>14</v>
      </c>
    </row>
    <row r="65" spans="1:3" x14ac:dyDescent="0.25">
      <c r="A65" s="7">
        <v>42369</v>
      </c>
      <c r="B65" s="8" t="str">
        <f t="shared" si="0"/>
        <v>qui</v>
      </c>
      <c r="C65" s="9" t="s">
        <v>15</v>
      </c>
    </row>
    <row r="66" spans="1:3" x14ac:dyDescent="0.25">
      <c r="A66" s="10"/>
      <c r="B66" s="10"/>
      <c r="C66" s="10"/>
    </row>
    <row r="67" spans="1:3" x14ac:dyDescent="0.25">
      <c r="A67" s="10"/>
      <c r="B67" s="10"/>
      <c r="C67" s="10"/>
    </row>
    <row r="68" spans="1:3" x14ac:dyDescent="0.25">
      <c r="A68" s="10"/>
      <c r="B68" s="10"/>
      <c r="C68" s="10"/>
    </row>
    <row r="69" spans="1:3" x14ac:dyDescent="0.25">
      <c r="A69" s="10"/>
      <c r="B69" s="10"/>
      <c r="C69" s="10"/>
    </row>
    <row r="70" spans="1:3" x14ac:dyDescent="0.25">
      <c r="A70" s="10"/>
      <c r="B70" s="10"/>
      <c r="C70" s="10"/>
    </row>
    <row r="71" spans="1:3" x14ac:dyDescent="0.25">
      <c r="A71" s="10"/>
      <c r="B71" s="10"/>
      <c r="C71" s="10"/>
    </row>
    <row r="72" spans="1:3" x14ac:dyDescent="0.25">
      <c r="A72" s="10"/>
      <c r="B72" s="10"/>
      <c r="C72" s="10"/>
    </row>
    <row r="73" spans="1:3" x14ac:dyDescent="0.25">
      <c r="A73" s="10"/>
      <c r="B73" s="10"/>
      <c r="C73" s="10"/>
    </row>
    <row r="74" spans="1:3" x14ac:dyDescent="0.25">
      <c r="A74" s="10"/>
      <c r="B74" s="10"/>
      <c r="C74" s="10"/>
    </row>
    <row r="75" spans="1:3" x14ac:dyDescent="0.25">
      <c r="A75" s="10"/>
      <c r="B75" s="10"/>
      <c r="C75" s="10"/>
    </row>
    <row r="76" spans="1:3" x14ac:dyDescent="0.25">
      <c r="A76" s="10"/>
      <c r="B76" s="10"/>
      <c r="C76" s="10"/>
    </row>
    <row r="77" spans="1:3" x14ac:dyDescent="0.25">
      <c r="A77" s="10"/>
      <c r="B77" s="10"/>
      <c r="C77" s="10"/>
    </row>
    <row r="78" spans="1:3" x14ac:dyDescent="0.25">
      <c r="A78" s="10"/>
      <c r="B78" s="10"/>
      <c r="C78" s="10"/>
    </row>
    <row r="79" spans="1:3" x14ac:dyDescent="0.25">
      <c r="A79" s="10"/>
      <c r="B79" s="10"/>
      <c r="C79" s="10"/>
    </row>
    <row r="80" spans="1:3" x14ac:dyDescent="0.25">
      <c r="A80" s="10"/>
      <c r="B80" s="10"/>
      <c r="C80" s="10"/>
    </row>
    <row r="81" spans="1:3" x14ac:dyDescent="0.25">
      <c r="A81" s="10"/>
      <c r="B81" s="10"/>
      <c r="C81" s="10"/>
    </row>
    <row r="82" spans="1:3" x14ac:dyDescent="0.25">
      <c r="A82" s="10"/>
      <c r="B82" s="10"/>
      <c r="C82" s="10"/>
    </row>
    <row r="83" spans="1:3" x14ac:dyDescent="0.25">
      <c r="A83" s="10"/>
      <c r="B83" s="10"/>
      <c r="C83" s="10"/>
    </row>
    <row r="84" spans="1:3" x14ac:dyDescent="0.25">
      <c r="A84" s="10"/>
      <c r="B84" s="10"/>
      <c r="C84" s="10"/>
    </row>
    <row r="85" spans="1:3" x14ac:dyDescent="0.25">
      <c r="A85" s="10"/>
      <c r="B85" s="10"/>
      <c r="C85" s="10"/>
    </row>
    <row r="86" spans="1:3" x14ac:dyDescent="0.25">
      <c r="A86" s="10"/>
      <c r="B86" s="10"/>
      <c r="C86" s="10"/>
    </row>
    <row r="87" spans="1:3" x14ac:dyDescent="0.25">
      <c r="A87" s="10"/>
      <c r="B87" s="10"/>
      <c r="C87" s="10"/>
    </row>
    <row r="88" spans="1:3" x14ac:dyDescent="0.25">
      <c r="A88" s="10"/>
      <c r="B88" s="10"/>
      <c r="C88" s="10"/>
    </row>
    <row r="89" spans="1:3" x14ac:dyDescent="0.25">
      <c r="A89" s="10"/>
      <c r="B89" s="10"/>
      <c r="C89" s="10"/>
    </row>
    <row r="90" spans="1:3" x14ac:dyDescent="0.25">
      <c r="A90" s="10"/>
      <c r="B90" s="10"/>
      <c r="C90" s="10"/>
    </row>
    <row r="91" spans="1:3" x14ac:dyDescent="0.25">
      <c r="A91" s="10"/>
      <c r="B91" s="10"/>
      <c r="C91" s="10"/>
    </row>
    <row r="92" spans="1:3" x14ac:dyDescent="0.25">
      <c r="A92" s="10"/>
      <c r="B92" s="10"/>
      <c r="C92" s="10"/>
    </row>
    <row r="93" spans="1:3" x14ac:dyDescent="0.25">
      <c r="A93" s="10"/>
      <c r="B93" s="10"/>
      <c r="C93" s="10"/>
    </row>
    <row r="94" spans="1:3" x14ac:dyDescent="0.25">
      <c r="A94" s="10"/>
      <c r="B94" s="10"/>
      <c r="C94" s="10"/>
    </row>
    <row r="95" spans="1:3" x14ac:dyDescent="0.25">
      <c r="A95" s="10"/>
      <c r="B95" s="10"/>
      <c r="C95" s="10"/>
    </row>
    <row r="96" spans="1:3" x14ac:dyDescent="0.25">
      <c r="A96" s="11"/>
      <c r="B96" s="11"/>
      <c r="C96" s="11"/>
    </row>
    <row r="97" spans="1:3" x14ac:dyDescent="0.25">
      <c r="A97" s="11"/>
      <c r="B97" s="11"/>
      <c r="C97" s="11"/>
    </row>
    <row r="98" spans="1:3" x14ac:dyDescent="0.25">
      <c r="A98" s="11"/>
      <c r="B98" s="11"/>
      <c r="C98" s="11"/>
    </row>
    <row r="99" spans="1:3" x14ac:dyDescent="0.25">
      <c r="A99" s="11"/>
      <c r="B99" s="11"/>
      <c r="C99" s="11"/>
    </row>
    <row r="100" spans="1:3" x14ac:dyDescent="0.25">
      <c r="A100" s="11"/>
      <c r="B100" s="11"/>
      <c r="C100" s="11"/>
    </row>
    <row r="101" spans="1:3" x14ac:dyDescent="0.25">
      <c r="A101" s="11"/>
      <c r="B101" s="11"/>
      <c r="C101" s="11"/>
    </row>
    <row r="102" spans="1:3" x14ac:dyDescent="0.25">
      <c r="A102" s="11"/>
      <c r="B102" s="11"/>
      <c r="C102" s="11"/>
    </row>
    <row r="103" spans="1:3" x14ac:dyDescent="0.25">
      <c r="A103" s="11"/>
      <c r="B103" s="11"/>
      <c r="C103" s="11"/>
    </row>
    <row r="104" spans="1:3" x14ac:dyDescent="0.25">
      <c r="A104" s="11"/>
      <c r="B104" s="11"/>
      <c r="C104" s="11"/>
    </row>
    <row r="105" spans="1:3" x14ac:dyDescent="0.25">
      <c r="A105" s="11"/>
      <c r="B105" s="11"/>
      <c r="C105" s="11"/>
    </row>
    <row r="106" spans="1:3" x14ac:dyDescent="0.25">
      <c r="A106" s="11"/>
      <c r="B106" s="11"/>
      <c r="C106" s="11"/>
    </row>
    <row r="107" spans="1:3" x14ac:dyDescent="0.25">
      <c r="A107" s="11"/>
      <c r="B107" s="11"/>
      <c r="C107" s="11"/>
    </row>
    <row r="108" spans="1:3" x14ac:dyDescent="0.25">
      <c r="A108" s="11"/>
      <c r="B108" s="11"/>
      <c r="C108" s="11"/>
    </row>
    <row r="109" spans="1:3" x14ac:dyDescent="0.25">
      <c r="A109" s="11"/>
      <c r="B109" s="11"/>
      <c r="C109" s="11"/>
    </row>
    <row r="110" spans="1:3" x14ac:dyDescent="0.25">
      <c r="A110" s="11"/>
      <c r="B110" s="11"/>
      <c r="C110" s="11"/>
    </row>
    <row r="111" spans="1:3" x14ac:dyDescent="0.25">
      <c r="A111" s="11"/>
      <c r="B111" s="11"/>
      <c r="C111" s="11"/>
    </row>
    <row r="112" spans="1:3" x14ac:dyDescent="0.25">
      <c r="A112" s="11"/>
      <c r="B112" s="11"/>
      <c r="C112" s="11"/>
    </row>
    <row r="113" spans="1:3" x14ac:dyDescent="0.25">
      <c r="A113" s="11"/>
      <c r="B113" s="11"/>
      <c r="C113" s="11"/>
    </row>
    <row r="114" spans="1:3" x14ac:dyDescent="0.25">
      <c r="A114" s="11"/>
      <c r="B114" s="11"/>
      <c r="C114" s="11"/>
    </row>
    <row r="115" spans="1:3" x14ac:dyDescent="0.25">
      <c r="A115" s="11"/>
      <c r="B115" s="11"/>
      <c r="C115" s="11"/>
    </row>
    <row r="116" spans="1:3" x14ac:dyDescent="0.25">
      <c r="A116" s="11"/>
      <c r="B116" s="11"/>
      <c r="C116" s="11"/>
    </row>
    <row r="117" spans="1:3" x14ac:dyDescent="0.25">
      <c r="A117" s="11"/>
      <c r="B117" s="11"/>
      <c r="C117" s="11"/>
    </row>
    <row r="118" spans="1:3" x14ac:dyDescent="0.25">
      <c r="A118" s="11"/>
      <c r="B118" s="11"/>
      <c r="C118" s="11"/>
    </row>
    <row r="119" spans="1:3" x14ac:dyDescent="0.25">
      <c r="A119" s="11"/>
      <c r="B119" s="11"/>
      <c r="C119" s="11"/>
    </row>
    <row r="120" spans="1:3" x14ac:dyDescent="0.25">
      <c r="A120" s="11"/>
      <c r="B120" s="11"/>
      <c r="C120" s="11"/>
    </row>
    <row r="121" spans="1:3" x14ac:dyDescent="0.25">
      <c r="A121" s="11"/>
      <c r="B121" s="11"/>
      <c r="C121" s="11"/>
    </row>
    <row r="122" spans="1:3" x14ac:dyDescent="0.25">
      <c r="A122" s="11"/>
      <c r="B122" s="11"/>
      <c r="C122" s="11"/>
    </row>
    <row r="123" spans="1:3" x14ac:dyDescent="0.25">
      <c r="A123" s="11"/>
      <c r="B123" s="11"/>
      <c r="C123" s="11"/>
    </row>
    <row r="124" spans="1:3" x14ac:dyDescent="0.25">
      <c r="A124" s="11"/>
      <c r="B124" s="11"/>
      <c r="C124" s="11"/>
    </row>
    <row r="125" spans="1:3" x14ac:dyDescent="0.25">
      <c r="A125" s="11"/>
      <c r="B125" s="11"/>
      <c r="C125" s="11"/>
    </row>
    <row r="126" spans="1:3" x14ac:dyDescent="0.25">
      <c r="A126" s="11"/>
      <c r="B126" s="11"/>
      <c r="C126" s="11"/>
    </row>
    <row r="127" spans="1:3" x14ac:dyDescent="0.25">
      <c r="A127" s="11"/>
      <c r="B127" s="11"/>
      <c r="C127" s="11"/>
    </row>
    <row r="128" spans="1:3" x14ac:dyDescent="0.25">
      <c r="A128" s="11"/>
      <c r="B128" s="11"/>
      <c r="C128" s="11"/>
    </row>
    <row r="129" spans="1:3" x14ac:dyDescent="0.25">
      <c r="A129" s="11"/>
      <c r="B129" s="11"/>
      <c r="C129" s="11"/>
    </row>
    <row r="130" spans="1:3" x14ac:dyDescent="0.25">
      <c r="A130" s="11"/>
      <c r="B130" s="11"/>
      <c r="C130" s="11"/>
    </row>
    <row r="131" spans="1:3" x14ac:dyDescent="0.25">
      <c r="A131" s="11"/>
      <c r="B131" s="11"/>
      <c r="C131" s="11"/>
    </row>
    <row r="132" spans="1:3" x14ac:dyDescent="0.25">
      <c r="A132" s="11"/>
      <c r="B132" s="11"/>
      <c r="C132" s="11"/>
    </row>
    <row r="133" spans="1:3" x14ac:dyDescent="0.25">
      <c r="A133" s="11"/>
      <c r="B133" s="11"/>
      <c r="C133" s="11"/>
    </row>
    <row r="134" spans="1:3" x14ac:dyDescent="0.25">
      <c r="A134" s="11"/>
      <c r="B134" s="11"/>
      <c r="C134" s="11"/>
    </row>
  </sheetData>
  <sheetProtection password="C02A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ChequeEspecial</vt:lpstr>
      <vt:lpstr>ListaDeFeriados</vt:lpstr>
      <vt:lpstr>Plan1</vt:lpstr>
      <vt:lpstr>Feriados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Cheque Especial</dc:title>
  <dc:subject>Cheque Especial</dc:subject>
  <dc:creator/>
  <cp:keywords>Marcelo Venske</cp:keywords>
  <cp:lastModifiedBy/>
  <dcterms:created xsi:type="dcterms:W3CDTF">2006-09-16T00:00:00Z</dcterms:created>
  <dcterms:modified xsi:type="dcterms:W3CDTF">2013-10-25T19:29:23Z</dcterms:modified>
  <cp:category>FINANCEIRA</cp:category>
</cp:coreProperties>
</file>